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codeName="EstaPastaDeTrabalho" autoCompressPictures="0"/>
  <mc:AlternateContent xmlns:mc="http://schemas.openxmlformats.org/markup-compatibility/2006">
    <mc:Choice Requires="x15">
      <x15ac:absPath xmlns:x15ac="http://schemas.microsoft.com/office/spreadsheetml/2010/11/ac" url="/Users/marcelomaia/Desktop/"/>
    </mc:Choice>
  </mc:AlternateContent>
  <xr:revisionPtr revIDLastSave="0" documentId="8_{F0433499-3CE3-4C4B-9125-B797E5E41C47}" xr6:coauthVersionLast="47" xr6:coauthVersionMax="47" xr10:uidLastSave="{00000000-0000-0000-0000-000000000000}"/>
  <bookViews>
    <workbookView xWindow="1400" yWindow="3140" windowWidth="51200" windowHeight="28340" tabRatio="874" xr2:uid="{00000000-000D-0000-FFFF-FFFF00000000}"/>
  </bookViews>
  <sheets>
    <sheet name="CALCULADORA DE CLIENTES OUT 23" sheetId="440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6" i="440" l="1"/>
  <c r="AC46" i="440" s="1"/>
  <c r="AF46" i="440" s="1"/>
  <c r="AH46" i="440" s="1"/>
  <c r="AI46" i="440" s="1"/>
  <c r="AJ46" i="440" s="1"/>
  <c r="AK46" i="440" s="1"/>
  <c r="AL46" i="440" s="1"/>
  <c r="AM46" i="440" s="1"/>
  <c r="AN46" i="440" s="1"/>
  <c r="E46" i="440"/>
  <c r="N46" i="440" s="1"/>
  <c r="AS48" i="440"/>
  <c r="AS47" i="440"/>
  <c r="E47" i="440"/>
  <c r="N47" i="440" s="1"/>
  <c r="R47" i="440" s="1"/>
  <c r="S47" i="440" s="1"/>
  <c r="AA45" i="440"/>
  <c r="AC45" i="440" s="1"/>
  <c r="AF45" i="440" s="1"/>
  <c r="AH45" i="440" s="1"/>
  <c r="AI45" i="440" s="1"/>
  <c r="AJ45" i="440" s="1"/>
  <c r="AK45" i="440" s="1"/>
  <c r="AL45" i="440" s="1"/>
  <c r="AM45" i="440" s="1"/>
  <c r="AN45" i="440" s="1"/>
  <c r="E45" i="440"/>
  <c r="F45" i="440" s="1"/>
  <c r="AS44" i="440"/>
  <c r="AF44" i="440"/>
  <c r="AH44" i="440" s="1"/>
  <c r="AI44" i="440" s="1"/>
  <c r="AJ44" i="440" s="1"/>
  <c r="AK44" i="440" s="1"/>
  <c r="AL44" i="440" s="1"/>
  <c r="AM44" i="440" s="1"/>
  <c r="AN44" i="440" s="1"/>
  <c r="AA44" i="440"/>
  <c r="AC44" i="440" s="1"/>
  <c r="E44" i="440"/>
  <c r="N44" i="440" s="1"/>
  <c r="AS43" i="440"/>
  <c r="AF43" i="440"/>
  <c r="AH43" i="440" s="1"/>
  <c r="AI43" i="440" s="1"/>
  <c r="AJ43" i="440" s="1"/>
  <c r="AK43" i="440" s="1"/>
  <c r="AL43" i="440" s="1"/>
  <c r="AM43" i="440" s="1"/>
  <c r="AN43" i="440" s="1"/>
  <c r="AA43" i="440"/>
  <c r="AC43" i="440" s="1"/>
  <c r="E43" i="440"/>
  <c r="N43" i="440" s="1"/>
  <c r="P43" i="440" s="1"/>
  <c r="Q43" i="440" s="1"/>
  <c r="AS42" i="440"/>
  <c r="AA42" i="440"/>
  <c r="AC42" i="440" s="1"/>
  <c r="AF42" i="440" s="1"/>
  <c r="AH42" i="440" s="1"/>
  <c r="AI42" i="440" s="1"/>
  <c r="AJ42" i="440" s="1"/>
  <c r="AK42" i="440" s="1"/>
  <c r="AL42" i="440" s="1"/>
  <c r="AM42" i="440" s="1"/>
  <c r="AN42" i="440" s="1"/>
  <c r="N42" i="440"/>
  <c r="T42" i="440" s="1"/>
  <c r="U42" i="440" s="1"/>
  <c r="E42" i="440"/>
  <c r="F42" i="440" s="1"/>
  <c r="AS41" i="440"/>
  <c r="AA41" i="440"/>
  <c r="AC41" i="440" s="1"/>
  <c r="AF41" i="440" s="1"/>
  <c r="AH41" i="440" s="1"/>
  <c r="AI41" i="440" s="1"/>
  <c r="AJ41" i="440" s="1"/>
  <c r="AK41" i="440" s="1"/>
  <c r="AL41" i="440" s="1"/>
  <c r="AM41" i="440" s="1"/>
  <c r="AN41" i="440" s="1"/>
  <c r="E41" i="440"/>
  <c r="N41" i="440" s="1"/>
  <c r="AS40" i="440"/>
  <c r="AA40" i="440"/>
  <c r="AC40" i="440" s="1"/>
  <c r="AF40" i="440" s="1"/>
  <c r="AH40" i="440" s="1"/>
  <c r="AI40" i="440" s="1"/>
  <c r="AJ40" i="440" s="1"/>
  <c r="AK40" i="440" s="1"/>
  <c r="AL40" i="440" s="1"/>
  <c r="AM40" i="440" s="1"/>
  <c r="AN40" i="440" s="1"/>
  <c r="E40" i="440"/>
  <c r="AS39" i="440"/>
  <c r="AA39" i="440"/>
  <c r="AC39" i="440" s="1"/>
  <c r="AF39" i="440" s="1"/>
  <c r="AH39" i="440" s="1"/>
  <c r="AI39" i="440" s="1"/>
  <c r="AJ39" i="440" s="1"/>
  <c r="AK39" i="440" s="1"/>
  <c r="AL39" i="440" s="1"/>
  <c r="AM39" i="440" s="1"/>
  <c r="AN39" i="440" s="1"/>
  <c r="E39" i="440"/>
  <c r="AS38" i="440"/>
  <c r="AA38" i="440"/>
  <c r="AC38" i="440" s="1"/>
  <c r="AF38" i="440" s="1"/>
  <c r="AH38" i="440" s="1"/>
  <c r="AI38" i="440" s="1"/>
  <c r="AJ38" i="440" s="1"/>
  <c r="AK38" i="440" s="1"/>
  <c r="AL38" i="440" s="1"/>
  <c r="AM38" i="440" s="1"/>
  <c r="AN38" i="440" s="1"/>
  <c r="E38" i="440"/>
  <c r="F38" i="440" s="1"/>
  <c r="AS37" i="440"/>
  <c r="AA37" i="440"/>
  <c r="AC37" i="440" s="1"/>
  <c r="AF37" i="440" s="1"/>
  <c r="AH37" i="440" s="1"/>
  <c r="AI37" i="440" s="1"/>
  <c r="AJ37" i="440" s="1"/>
  <c r="AK37" i="440" s="1"/>
  <c r="AL37" i="440" s="1"/>
  <c r="AM37" i="440" s="1"/>
  <c r="AN37" i="440" s="1"/>
  <c r="E37" i="440"/>
  <c r="F37" i="440" s="1"/>
  <c r="AS36" i="440"/>
  <c r="AF36" i="440"/>
  <c r="AH36" i="440" s="1"/>
  <c r="AI36" i="440" s="1"/>
  <c r="AJ36" i="440" s="1"/>
  <c r="AK36" i="440" s="1"/>
  <c r="AL36" i="440" s="1"/>
  <c r="AM36" i="440" s="1"/>
  <c r="AN36" i="440" s="1"/>
  <c r="AA36" i="440"/>
  <c r="AC36" i="440" s="1"/>
  <c r="E36" i="440"/>
  <c r="N36" i="440" s="1"/>
  <c r="P36" i="440" s="1"/>
  <c r="Q36" i="440" s="1"/>
  <c r="AS35" i="440"/>
  <c r="AF35" i="440"/>
  <c r="AH35" i="440" s="1"/>
  <c r="AI35" i="440" s="1"/>
  <c r="AJ35" i="440" s="1"/>
  <c r="AK35" i="440" s="1"/>
  <c r="AL35" i="440" s="1"/>
  <c r="AM35" i="440" s="1"/>
  <c r="AN35" i="440" s="1"/>
  <c r="AA35" i="440"/>
  <c r="AC35" i="440" s="1"/>
  <c r="E35" i="440"/>
  <c r="N35" i="440" s="1"/>
  <c r="P35" i="440" s="1"/>
  <c r="Q35" i="440" s="1"/>
  <c r="AS34" i="440"/>
  <c r="AA34" i="440"/>
  <c r="AC34" i="440" s="1"/>
  <c r="AF34" i="440" s="1"/>
  <c r="AH34" i="440" s="1"/>
  <c r="AI34" i="440" s="1"/>
  <c r="AJ34" i="440" s="1"/>
  <c r="AK34" i="440" s="1"/>
  <c r="AL34" i="440" s="1"/>
  <c r="AM34" i="440" s="1"/>
  <c r="AN34" i="440" s="1"/>
  <c r="N34" i="440"/>
  <c r="T34" i="440" s="1"/>
  <c r="U34" i="440" s="1"/>
  <c r="E34" i="440"/>
  <c r="F34" i="440" s="1"/>
  <c r="AS33" i="440"/>
  <c r="AA33" i="440"/>
  <c r="AC33" i="440" s="1"/>
  <c r="AF33" i="440" s="1"/>
  <c r="AH33" i="440" s="1"/>
  <c r="AI33" i="440" s="1"/>
  <c r="AJ33" i="440" s="1"/>
  <c r="AK33" i="440" s="1"/>
  <c r="AL33" i="440" s="1"/>
  <c r="AM33" i="440" s="1"/>
  <c r="AN33" i="440" s="1"/>
  <c r="E33" i="440"/>
  <c r="N33" i="440" s="1"/>
  <c r="AA32" i="440"/>
  <c r="AC32" i="440" s="1"/>
  <c r="AF32" i="440" s="1"/>
  <c r="AH32" i="440" s="1"/>
  <c r="AI32" i="440" s="1"/>
  <c r="AJ32" i="440" s="1"/>
  <c r="AK32" i="440" s="1"/>
  <c r="AL32" i="440" s="1"/>
  <c r="AM32" i="440" s="1"/>
  <c r="AN32" i="440" s="1"/>
  <c r="E32" i="440"/>
  <c r="F32" i="440" s="1"/>
  <c r="AS31" i="440"/>
  <c r="AA31" i="440"/>
  <c r="AC31" i="440" s="1"/>
  <c r="AF31" i="440" s="1"/>
  <c r="AH31" i="440" s="1"/>
  <c r="AI31" i="440" s="1"/>
  <c r="AJ31" i="440" s="1"/>
  <c r="AK31" i="440" s="1"/>
  <c r="AL31" i="440" s="1"/>
  <c r="AM31" i="440" s="1"/>
  <c r="AN31" i="440" s="1"/>
  <c r="F31" i="440"/>
  <c r="E31" i="440"/>
  <c r="N31" i="440" s="1"/>
  <c r="P31" i="440" s="1"/>
  <c r="Q31" i="440" s="1"/>
  <c r="AS30" i="440"/>
  <c r="AA30" i="440"/>
  <c r="AC30" i="440" s="1"/>
  <c r="AF30" i="440" s="1"/>
  <c r="AH30" i="440" s="1"/>
  <c r="AI30" i="440" s="1"/>
  <c r="AJ30" i="440" s="1"/>
  <c r="AK30" i="440" s="1"/>
  <c r="AL30" i="440" s="1"/>
  <c r="AM30" i="440" s="1"/>
  <c r="AN30" i="440" s="1"/>
  <c r="E30" i="440"/>
  <c r="N30" i="440" s="1"/>
  <c r="P30" i="440" s="1"/>
  <c r="Q30" i="440" s="1"/>
  <c r="AS29" i="440"/>
  <c r="AC29" i="440"/>
  <c r="AF29" i="440" s="1"/>
  <c r="AH29" i="440" s="1"/>
  <c r="AI29" i="440" s="1"/>
  <c r="AJ29" i="440" s="1"/>
  <c r="AK29" i="440" s="1"/>
  <c r="AL29" i="440" s="1"/>
  <c r="AM29" i="440" s="1"/>
  <c r="AN29" i="440" s="1"/>
  <c r="AA29" i="440"/>
  <c r="E29" i="440"/>
  <c r="N29" i="440" s="1"/>
  <c r="AS28" i="440"/>
  <c r="AA28" i="440"/>
  <c r="AC28" i="440" s="1"/>
  <c r="AF28" i="440" s="1"/>
  <c r="AH28" i="440" s="1"/>
  <c r="AI28" i="440" s="1"/>
  <c r="AJ28" i="440" s="1"/>
  <c r="AK28" i="440" s="1"/>
  <c r="AL28" i="440" s="1"/>
  <c r="AM28" i="440" s="1"/>
  <c r="AN28" i="440" s="1"/>
  <c r="E28" i="440"/>
  <c r="N28" i="440" s="1"/>
  <c r="O28" i="440" s="1"/>
  <c r="AS27" i="440"/>
  <c r="AA27" i="440"/>
  <c r="AC27" i="440" s="1"/>
  <c r="AF27" i="440" s="1"/>
  <c r="AH27" i="440" s="1"/>
  <c r="AI27" i="440" s="1"/>
  <c r="AJ27" i="440" s="1"/>
  <c r="AK27" i="440" s="1"/>
  <c r="AL27" i="440" s="1"/>
  <c r="AM27" i="440" s="1"/>
  <c r="AN27" i="440" s="1"/>
  <c r="E27" i="440"/>
  <c r="AS26" i="440"/>
  <c r="AA26" i="440"/>
  <c r="AC26" i="440" s="1"/>
  <c r="AF26" i="440" s="1"/>
  <c r="AH26" i="440" s="1"/>
  <c r="AI26" i="440" s="1"/>
  <c r="AJ26" i="440" s="1"/>
  <c r="AK26" i="440" s="1"/>
  <c r="AL26" i="440" s="1"/>
  <c r="AM26" i="440" s="1"/>
  <c r="AN26" i="440" s="1"/>
  <c r="E26" i="440"/>
  <c r="AS25" i="440"/>
  <c r="AA25" i="440"/>
  <c r="AC25" i="440" s="1"/>
  <c r="AF25" i="440" s="1"/>
  <c r="AH25" i="440" s="1"/>
  <c r="AI25" i="440" s="1"/>
  <c r="AJ25" i="440" s="1"/>
  <c r="AK25" i="440" s="1"/>
  <c r="AL25" i="440" s="1"/>
  <c r="AM25" i="440" s="1"/>
  <c r="AN25" i="440" s="1"/>
  <c r="E25" i="440"/>
  <c r="F25" i="440" s="1"/>
  <c r="AS24" i="440"/>
  <c r="AA24" i="440"/>
  <c r="AC24" i="440" s="1"/>
  <c r="AF24" i="440" s="1"/>
  <c r="AH24" i="440" s="1"/>
  <c r="AI24" i="440" s="1"/>
  <c r="AJ24" i="440" s="1"/>
  <c r="AK24" i="440" s="1"/>
  <c r="AL24" i="440" s="1"/>
  <c r="AM24" i="440" s="1"/>
  <c r="AN24" i="440" s="1"/>
  <c r="E24" i="440"/>
  <c r="F24" i="440" s="1"/>
  <c r="AS23" i="440"/>
  <c r="AA23" i="440"/>
  <c r="AC23" i="440" s="1"/>
  <c r="AF23" i="440" s="1"/>
  <c r="AH23" i="440" s="1"/>
  <c r="AI23" i="440" s="1"/>
  <c r="AJ23" i="440" s="1"/>
  <c r="AK23" i="440" s="1"/>
  <c r="AL23" i="440" s="1"/>
  <c r="AM23" i="440" s="1"/>
  <c r="AN23" i="440" s="1"/>
  <c r="N23" i="440"/>
  <c r="R23" i="440" s="1"/>
  <c r="S23" i="440" s="1"/>
  <c r="E23" i="440"/>
  <c r="F23" i="440" s="1"/>
  <c r="AS22" i="440"/>
  <c r="AA22" i="440"/>
  <c r="AC22" i="440" s="1"/>
  <c r="AF22" i="440" s="1"/>
  <c r="AH22" i="440" s="1"/>
  <c r="AI22" i="440" s="1"/>
  <c r="AJ22" i="440" s="1"/>
  <c r="AK22" i="440" s="1"/>
  <c r="AL22" i="440" s="1"/>
  <c r="AM22" i="440" s="1"/>
  <c r="AN22" i="440" s="1"/>
  <c r="E22" i="440"/>
  <c r="N22" i="440" s="1"/>
  <c r="P22" i="440" s="1"/>
  <c r="Q22" i="440" s="1"/>
  <c r="AS21" i="440"/>
  <c r="AA21" i="440"/>
  <c r="AC21" i="440" s="1"/>
  <c r="AF21" i="440" s="1"/>
  <c r="AH21" i="440" s="1"/>
  <c r="AI21" i="440" s="1"/>
  <c r="AJ21" i="440" s="1"/>
  <c r="AK21" i="440" s="1"/>
  <c r="AL21" i="440" s="1"/>
  <c r="AM21" i="440" s="1"/>
  <c r="AN21" i="440" s="1"/>
  <c r="N21" i="440"/>
  <c r="T21" i="440" s="1"/>
  <c r="U21" i="440" s="1"/>
  <c r="F21" i="440"/>
  <c r="E21" i="440"/>
  <c r="AS20" i="440"/>
  <c r="AC20" i="440"/>
  <c r="AF20" i="440" s="1"/>
  <c r="AH20" i="440" s="1"/>
  <c r="AI20" i="440" s="1"/>
  <c r="AJ20" i="440" s="1"/>
  <c r="AK20" i="440" s="1"/>
  <c r="AL20" i="440" s="1"/>
  <c r="AM20" i="440" s="1"/>
  <c r="AN20" i="440" s="1"/>
  <c r="AA20" i="440"/>
  <c r="E20" i="440"/>
  <c r="N20" i="440" s="1"/>
  <c r="P20" i="440" s="1"/>
  <c r="Q20" i="440" s="1"/>
  <c r="AS19" i="440"/>
  <c r="AA19" i="440"/>
  <c r="AC19" i="440" s="1"/>
  <c r="AF19" i="440" s="1"/>
  <c r="AH19" i="440" s="1"/>
  <c r="AI19" i="440" s="1"/>
  <c r="AJ19" i="440" s="1"/>
  <c r="AK19" i="440" s="1"/>
  <c r="AL19" i="440" s="1"/>
  <c r="AM19" i="440" s="1"/>
  <c r="AN19" i="440" s="1"/>
  <c r="E19" i="440"/>
  <c r="AS18" i="440"/>
  <c r="AA18" i="440"/>
  <c r="AC18" i="440" s="1"/>
  <c r="AF18" i="440" s="1"/>
  <c r="AH18" i="440" s="1"/>
  <c r="AI18" i="440" s="1"/>
  <c r="AJ18" i="440" s="1"/>
  <c r="AK18" i="440" s="1"/>
  <c r="AL18" i="440" s="1"/>
  <c r="AM18" i="440" s="1"/>
  <c r="AN18" i="440" s="1"/>
  <c r="E18" i="440"/>
  <c r="F18" i="440" s="1"/>
  <c r="AS17" i="440"/>
  <c r="AA17" i="440"/>
  <c r="AC17" i="440" s="1"/>
  <c r="AF17" i="440" s="1"/>
  <c r="AH17" i="440" s="1"/>
  <c r="AI17" i="440" s="1"/>
  <c r="AJ17" i="440" s="1"/>
  <c r="AK17" i="440" s="1"/>
  <c r="AL17" i="440" s="1"/>
  <c r="AM17" i="440" s="1"/>
  <c r="AN17" i="440" s="1"/>
  <c r="E17" i="440"/>
  <c r="F17" i="440" s="1"/>
  <c r="AS16" i="440"/>
  <c r="AA16" i="440"/>
  <c r="AC16" i="440" s="1"/>
  <c r="AF16" i="440" s="1"/>
  <c r="AH16" i="440" s="1"/>
  <c r="AI16" i="440" s="1"/>
  <c r="AJ16" i="440" s="1"/>
  <c r="AK16" i="440" s="1"/>
  <c r="AL16" i="440" s="1"/>
  <c r="AM16" i="440" s="1"/>
  <c r="AN16" i="440" s="1"/>
  <c r="E16" i="440"/>
  <c r="N16" i="440" s="1"/>
  <c r="AA15" i="440"/>
  <c r="AC15" i="440" s="1"/>
  <c r="AF15" i="440" s="1"/>
  <c r="AH15" i="440" s="1"/>
  <c r="AI15" i="440" s="1"/>
  <c r="AJ15" i="440" s="1"/>
  <c r="AK15" i="440" s="1"/>
  <c r="AL15" i="440" s="1"/>
  <c r="AM15" i="440" s="1"/>
  <c r="AN15" i="440" s="1"/>
  <c r="E15" i="440"/>
  <c r="N15" i="440" s="1"/>
  <c r="AS14" i="440"/>
  <c r="AA14" i="440"/>
  <c r="AC14" i="440" s="1"/>
  <c r="AF14" i="440" s="1"/>
  <c r="AH14" i="440" s="1"/>
  <c r="AI14" i="440" s="1"/>
  <c r="AJ14" i="440" s="1"/>
  <c r="AK14" i="440" s="1"/>
  <c r="AL14" i="440" s="1"/>
  <c r="AM14" i="440" s="1"/>
  <c r="AN14" i="440" s="1"/>
  <c r="E14" i="440"/>
  <c r="F14" i="440" s="1"/>
  <c r="AA13" i="440"/>
  <c r="AC13" i="440" s="1"/>
  <c r="AF13" i="440" s="1"/>
  <c r="AH13" i="440" s="1"/>
  <c r="AI13" i="440" s="1"/>
  <c r="AJ13" i="440" s="1"/>
  <c r="AK13" i="440" s="1"/>
  <c r="AL13" i="440" s="1"/>
  <c r="AM13" i="440" s="1"/>
  <c r="AN13" i="440" s="1"/>
  <c r="E13" i="440"/>
  <c r="N13" i="440" s="1"/>
  <c r="AS12" i="440"/>
  <c r="AA12" i="440"/>
  <c r="AC12" i="440" s="1"/>
  <c r="AF12" i="440" s="1"/>
  <c r="AH12" i="440" s="1"/>
  <c r="AI12" i="440" s="1"/>
  <c r="AJ12" i="440" s="1"/>
  <c r="AK12" i="440" s="1"/>
  <c r="AL12" i="440" s="1"/>
  <c r="AM12" i="440" s="1"/>
  <c r="AN12" i="440" s="1"/>
  <c r="E12" i="440"/>
  <c r="N12" i="440" s="1"/>
  <c r="N18" i="440" l="1"/>
  <c r="R18" i="440" s="1"/>
  <c r="S18" i="440" s="1"/>
  <c r="N37" i="440"/>
  <c r="N24" i="440"/>
  <c r="N45" i="440"/>
  <c r="O46" i="440"/>
  <c r="R46" i="440"/>
  <c r="S46" i="440" s="1"/>
  <c r="P46" i="440"/>
  <c r="Q46" i="440" s="1"/>
  <c r="T46" i="440"/>
  <c r="U46" i="440" s="1"/>
  <c r="F46" i="440"/>
  <c r="T29" i="440"/>
  <c r="U29" i="440" s="1"/>
  <c r="R29" i="440"/>
  <c r="S29" i="440" s="1"/>
  <c r="O29" i="440"/>
  <c r="P23" i="440"/>
  <c r="Q23" i="440" s="1"/>
  <c r="N25" i="440"/>
  <c r="F29" i="440"/>
  <c r="O20" i="440"/>
  <c r="T20" i="440"/>
  <c r="U20" i="440" s="1"/>
  <c r="P21" i="440"/>
  <c r="Q21" i="440" s="1"/>
  <c r="F22" i="440"/>
  <c r="F30" i="440"/>
  <c r="O21" i="440"/>
  <c r="N17" i="440"/>
  <c r="T17" i="440" s="1"/>
  <c r="U17" i="440" s="1"/>
  <c r="R21" i="440"/>
  <c r="S21" i="440" s="1"/>
  <c r="F36" i="440"/>
  <c r="F44" i="440"/>
  <c r="N32" i="440"/>
  <c r="R32" i="440" s="1"/>
  <c r="S32" i="440" s="1"/>
  <c r="N38" i="440"/>
  <c r="P38" i="440" s="1"/>
  <c r="Q38" i="440" s="1"/>
  <c r="F13" i="440"/>
  <c r="O34" i="440"/>
  <c r="F35" i="440"/>
  <c r="O42" i="440"/>
  <c r="F43" i="440"/>
  <c r="R34" i="440"/>
  <c r="S34" i="440" s="1"/>
  <c r="R42" i="440"/>
  <c r="S42" i="440" s="1"/>
  <c r="T12" i="440"/>
  <c r="U12" i="440" s="1"/>
  <c r="R12" i="440"/>
  <c r="S12" i="440" s="1"/>
  <c r="F12" i="440"/>
  <c r="R16" i="440"/>
  <c r="S16" i="440" s="1"/>
  <c r="P16" i="440"/>
  <c r="Q16" i="440" s="1"/>
  <c r="O16" i="440"/>
  <c r="T16" i="440"/>
  <c r="U16" i="440" s="1"/>
  <c r="O15" i="440"/>
  <c r="T15" i="440"/>
  <c r="U15" i="440" s="1"/>
  <c r="R15" i="440"/>
  <c r="S15" i="440" s="1"/>
  <c r="P15" i="440"/>
  <c r="Q15" i="440" s="1"/>
  <c r="O13" i="440"/>
  <c r="T13" i="440"/>
  <c r="U13" i="440" s="1"/>
  <c r="P13" i="440"/>
  <c r="Q13" i="440" s="1"/>
  <c r="R13" i="440"/>
  <c r="S13" i="440" s="1"/>
  <c r="O17" i="440"/>
  <c r="T37" i="440"/>
  <c r="U37" i="440" s="1"/>
  <c r="R37" i="440"/>
  <c r="S37" i="440" s="1"/>
  <c r="P37" i="440"/>
  <c r="Q37" i="440" s="1"/>
  <c r="O37" i="440"/>
  <c r="T45" i="440"/>
  <c r="U45" i="440" s="1"/>
  <c r="R45" i="440"/>
  <c r="S45" i="440" s="1"/>
  <c r="P45" i="440"/>
  <c r="Q45" i="440" s="1"/>
  <c r="O45" i="440"/>
  <c r="R38" i="440"/>
  <c r="S38" i="440" s="1"/>
  <c r="R44" i="440"/>
  <c r="S44" i="440" s="1"/>
  <c r="O44" i="440"/>
  <c r="T44" i="440"/>
  <c r="U44" i="440" s="1"/>
  <c r="O12" i="440"/>
  <c r="N14" i="440"/>
  <c r="F16" i="440"/>
  <c r="P17" i="440"/>
  <c r="Q17" i="440" s="1"/>
  <c r="T18" i="440"/>
  <c r="U18" i="440" s="1"/>
  <c r="P44" i="440"/>
  <c r="Q44" i="440" s="1"/>
  <c r="O35" i="440"/>
  <c r="T35" i="440"/>
  <c r="U35" i="440" s="1"/>
  <c r="R35" i="440"/>
  <c r="S35" i="440" s="1"/>
  <c r="P12" i="440"/>
  <c r="Q12" i="440" s="1"/>
  <c r="T24" i="440"/>
  <c r="U24" i="440" s="1"/>
  <c r="R24" i="440"/>
  <c r="S24" i="440" s="1"/>
  <c r="P24" i="440"/>
  <c r="Q24" i="440" s="1"/>
  <c r="O24" i="440"/>
  <c r="R36" i="440"/>
  <c r="S36" i="440" s="1"/>
  <c r="O36" i="440"/>
  <c r="T36" i="440"/>
  <c r="U36" i="440" s="1"/>
  <c r="O43" i="440"/>
  <c r="T43" i="440"/>
  <c r="U43" i="440" s="1"/>
  <c r="R43" i="440"/>
  <c r="S43" i="440" s="1"/>
  <c r="R17" i="440"/>
  <c r="S17" i="440" s="1"/>
  <c r="F20" i="440"/>
  <c r="N27" i="440"/>
  <c r="F27" i="440"/>
  <c r="P28" i="440"/>
  <c r="Q28" i="440" s="1"/>
  <c r="T28" i="440"/>
  <c r="U28" i="440" s="1"/>
  <c r="P33" i="440"/>
  <c r="Q33" i="440" s="1"/>
  <c r="T33" i="440"/>
  <c r="U33" i="440" s="1"/>
  <c r="P41" i="440"/>
  <c r="Q41" i="440" s="1"/>
  <c r="T41" i="440"/>
  <c r="U41" i="440" s="1"/>
  <c r="F15" i="440"/>
  <c r="O18" i="440"/>
  <c r="R20" i="440"/>
  <c r="S20" i="440" s="1"/>
  <c r="O22" i="440"/>
  <c r="T22" i="440"/>
  <c r="U22" i="440" s="1"/>
  <c r="R22" i="440"/>
  <c r="S22" i="440" s="1"/>
  <c r="R28" i="440"/>
  <c r="S28" i="440" s="1"/>
  <c r="O33" i="440"/>
  <c r="N39" i="440"/>
  <c r="F39" i="440"/>
  <c r="O41" i="440"/>
  <c r="P47" i="440"/>
  <c r="Q47" i="440" s="1"/>
  <c r="T47" i="440"/>
  <c r="U47" i="440" s="1"/>
  <c r="N19" i="440"/>
  <c r="F19" i="440"/>
  <c r="N26" i="440"/>
  <c r="F26" i="440"/>
  <c r="N40" i="440"/>
  <c r="F40" i="440"/>
  <c r="P18" i="440"/>
  <c r="Q18" i="440" s="1"/>
  <c r="P25" i="440"/>
  <c r="Q25" i="440" s="1"/>
  <c r="O25" i="440"/>
  <c r="T25" i="440"/>
  <c r="U25" i="440" s="1"/>
  <c r="R25" i="440"/>
  <c r="S25" i="440" s="1"/>
  <c r="O30" i="440"/>
  <c r="T30" i="440"/>
  <c r="U30" i="440" s="1"/>
  <c r="R30" i="440"/>
  <c r="S30" i="440" s="1"/>
  <c r="R31" i="440"/>
  <c r="S31" i="440" s="1"/>
  <c r="O31" i="440"/>
  <c r="T31" i="440"/>
  <c r="U31" i="440" s="1"/>
  <c r="R33" i="440"/>
  <c r="S33" i="440" s="1"/>
  <c r="R41" i="440"/>
  <c r="S41" i="440" s="1"/>
  <c r="O47" i="440"/>
  <c r="T23" i="440"/>
  <c r="U23" i="440" s="1"/>
  <c r="F28" i="440"/>
  <c r="P29" i="440"/>
  <c r="Q29" i="440" s="1"/>
  <c r="F33" i="440"/>
  <c r="P34" i="440"/>
  <c r="Q34" i="440" s="1"/>
  <c r="F41" i="440"/>
  <c r="P42" i="440"/>
  <c r="Q42" i="440" s="1"/>
  <c r="F47" i="440"/>
  <c r="O23" i="440"/>
  <c r="O32" i="440" l="1"/>
  <c r="P32" i="440"/>
  <c r="Q32" i="440" s="1"/>
  <c r="T32" i="440"/>
  <c r="U32" i="440" s="1"/>
  <c r="O38" i="440"/>
  <c r="T38" i="440"/>
  <c r="U38" i="440" s="1"/>
  <c r="P19" i="440"/>
  <c r="Q19" i="440" s="1"/>
  <c r="O19" i="440"/>
  <c r="T19" i="440"/>
  <c r="U19" i="440" s="1"/>
  <c r="R19" i="440"/>
  <c r="S19" i="440" s="1"/>
  <c r="R39" i="440"/>
  <c r="S39" i="440" s="1"/>
  <c r="P39" i="440"/>
  <c r="Q39" i="440" s="1"/>
  <c r="O39" i="440"/>
  <c r="T39" i="440"/>
  <c r="U39" i="440" s="1"/>
  <c r="R40" i="440"/>
  <c r="S40" i="440" s="1"/>
  <c r="P40" i="440"/>
  <c r="Q40" i="440" s="1"/>
  <c r="T40" i="440"/>
  <c r="U40" i="440" s="1"/>
  <c r="O40" i="440"/>
  <c r="R27" i="440"/>
  <c r="S27" i="440" s="1"/>
  <c r="P27" i="440"/>
  <c r="Q27" i="440" s="1"/>
  <c r="T27" i="440"/>
  <c r="U27" i="440" s="1"/>
  <c r="O27" i="440"/>
  <c r="R14" i="440"/>
  <c r="S14" i="440" s="1"/>
  <c r="P14" i="440"/>
  <c r="Q14" i="440" s="1"/>
  <c r="O14" i="440"/>
  <c r="T14" i="440"/>
  <c r="U14" i="440" s="1"/>
  <c r="R26" i="440"/>
  <c r="S26" i="440" s="1"/>
  <c r="P26" i="440"/>
  <c r="Q26" i="440" s="1"/>
  <c r="O26" i="440"/>
  <c r="T26" i="440"/>
  <c r="U26" i="440" s="1"/>
</calcChain>
</file>

<file path=xl/sharedStrings.xml><?xml version="1.0" encoding="utf-8"?>
<sst xmlns="http://schemas.openxmlformats.org/spreadsheetml/2006/main" count="294" uniqueCount="128">
  <si>
    <t>Qtde</t>
  </si>
  <si>
    <t>Tipo de Papel e Gramatura</t>
  </si>
  <si>
    <t>M2 unitário</t>
  </si>
  <si>
    <t>Valor M2</t>
  </si>
  <si>
    <t>Valor Unitário</t>
  </si>
  <si>
    <t>Valor total</t>
  </si>
  <si>
    <t>R$</t>
  </si>
  <si>
    <t>Tipo</t>
  </si>
  <si>
    <t>Brilhante</t>
  </si>
  <si>
    <t>Fosco</t>
  </si>
  <si>
    <t>Feito de</t>
  </si>
  <si>
    <t>Celulose</t>
  </si>
  <si>
    <t>Alfa Celulose</t>
  </si>
  <si>
    <t>Largura</t>
  </si>
  <si>
    <t>Centimetros</t>
  </si>
  <si>
    <t>Altura</t>
  </si>
  <si>
    <t>Desconto</t>
  </si>
  <si>
    <t>%</t>
  </si>
  <si>
    <t>Poly-Coton</t>
  </si>
  <si>
    <t>Semi Brilho</t>
  </si>
  <si>
    <t>Texturizado</t>
  </si>
  <si>
    <t>Hahnemühle  Luster Glossy  260  gsm</t>
  </si>
  <si>
    <t xml:space="preserve">Hahnemühle Rice  Paper   100 gsm </t>
  </si>
  <si>
    <t>Hahnemühle Museum Etching 350 gsm</t>
  </si>
  <si>
    <t xml:space="preserve">Hahnemühle PhotoRag 308 gsm </t>
  </si>
  <si>
    <t xml:space="preserve">Hahnemühle Bamboo 290 gsm </t>
  </si>
  <si>
    <t>Liso</t>
  </si>
  <si>
    <t>Aspecto</t>
  </si>
  <si>
    <t>Fibra de Bambú + Algodão</t>
  </si>
  <si>
    <t>100% Algodão</t>
  </si>
  <si>
    <t>Hahnemühle Tourchon  285 gsm</t>
  </si>
  <si>
    <t>Hahnemühle William Turner 310  gsm</t>
  </si>
  <si>
    <t xml:space="preserve">Metros </t>
  </si>
  <si>
    <t>por M2</t>
  </si>
  <si>
    <t>GSM</t>
  </si>
  <si>
    <t>M2</t>
  </si>
  <si>
    <t>Metálico</t>
  </si>
  <si>
    <t>Preço</t>
  </si>
  <si>
    <t>Valor Total</t>
  </si>
  <si>
    <t>M2 total</t>
  </si>
  <si>
    <t>Com Desconto</t>
  </si>
  <si>
    <t>Hahnemühle Fine Art Pearl 285 gsm</t>
  </si>
  <si>
    <t>Perolado</t>
  </si>
  <si>
    <t>A7</t>
  </si>
  <si>
    <t>A6</t>
  </si>
  <si>
    <t>A5</t>
  </si>
  <si>
    <t>A4</t>
  </si>
  <si>
    <t>A3</t>
  </si>
  <si>
    <t>A2</t>
  </si>
  <si>
    <t>A1</t>
  </si>
  <si>
    <t>A0</t>
  </si>
  <si>
    <t>mm</t>
  </si>
  <si>
    <t>Hahnemühle Studio-Enhanced 200 gsm</t>
  </si>
  <si>
    <t xml:space="preserve">Verniz </t>
  </si>
  <si>
    <t>Hahnemühle William Turner 190  gsm</t>
  </si>
  <si>
    <t>Hahnemühle Photo Rag Metallic 340 gsm</t>
  </si>
  <si>
    <t>Hahnemühle Canvas  Daguerre 400  gsm</t>
  </si>
  <si>
    <t>Hahnemühle German Etching 310 gsm</t>
  </si>
  <si>
    <t>Hahnemühle PhotoRag Baryta 315 gsm</t>
  </si>
  <si>
    <t xml:space="preserve">Hahnemühle Photo Silk Baryta 310  gsm </t>
  </si>
  <si>
    <t xml:space="preserve">Hahnemühle PhotoRag 188 gsm </t>
  </si>
  <si>
    <t>Hahnemühle Albrecht Durer 210  gsm</t>
  </si>
  <si>
    <t>50% Alfa Celulose + 50% Algodão</t>
  </si>
  <si>
    <t>Gramatura</t>
  </si>
  <si>
    <t>Hahnemühle Art Canvas Smooth 370 gsm</t>
  </si>
  <si>
    <t xml:space="preserve">Hahnemühle Agave 290 gsm </t>
  </si>
  <si>
    <t>Agave  +  Algodão</t>
  </si>
  <si>
    <t>Hemp Canhamo + Algodão</t>
  </si>
  <si>
    <t xml:space="preserve">Hahnemühle Hemp - Cânhamo  290 gsm </t>
  </si>
  <si>
    <t xml:space="preserve">Hahnemühle Matt Fibre 200 gsm </t>
  </si>
  <si>
    <t>Canvas - Trama</t>
  </si>
  <si>
    <t xml:space="preserve">Hahnemühle PhotoRag Satin  310 gsm </t>
  </si>
  <si>
    <t xml:space="preserve">Hahnemühle Baryta Satin 300 g </t>
  </si>
  <si>
    <t>Hahnemühle Cézanne Canvas 430 gsm</t>
  </si>
  <si>
    <t>Entrega Zona sul</t>
  </si>
  <si>
    <t>Hahnemühle PhotoRag 305 gsm Ultra smooth</t>
  </si>
  <si>
    <t>Acetinado- Fosco</t>
  </si>
  <si>
    <t>Acetinado- Brilho</t>
  </si>
  <si>
    <t>Custo R$</t>
  </si>
  <si>
    <t>Canson Infinity Platine  Rag  310 gsm</t>
  </si>
  <si>
    <t>Canson Infinity Arches Aquarelle Rag  310 gsm</t>
  </si>
  <si>
    <t>Canson Infinity Baryta Photographique  310 gsm</t>
  </si>
  <si>
    <t>Canson Infinity Baryta Photographique matt 310 gsm</t>
  </si>
  <si>
    <t>Canson Infinity Museum ProCanvas matt 385gsm</t>
  </si>
  <si>
    <t>Canson Infinity Rag Photographique 310  gsm</t>
  </si>
  <si>
    <t>Papel</t>
  </si>
  <si>
    <t>por rolo</t>
  </si>
  <si>
    <t>valor</t>
  </si>
  <si>
    <t>do frete</t>
  </si>
  <si>
    <t xml:space="preserve">TINTA </t>
  </si>
  <si>
    <t>POR METRO</t>
  </si>
  <si>
    <t>Embalagem</t>
  </si>
  <si>
    <t xml:space="preserve">CUSTO </t>
  </si>
  <si>
    <t>TOTAL M2</t>
  </si>
  <si>
    <t>FATOR</t>
  </si>
  <si>
    <t>custo</t>
  </si>
  <si>
    <t>CARTAO</t>
  </si>
  <si>
    <t>nota fiscal</t>
  </si>
  <si>
    <t>Descontos</t>
  </si>
  <si>
    <t>DEPRECIAÇÃO</t>
  </si>
  <si>
    <t>FERREIRO</t>
  </si>
  <si>
    <t>Perdas</t>
  </si>
  <si>
    <t>Hahnemühle PhotoRag 305 Ultra smooth 305 gsm</t>
  </si>
  <si>
    <t>Canson Infinity Museum ProCanvas  385 gsm</t>
  </si>
  <si>
    <t>Custo PAPEL R$</t>
  </si>
  <si>
    <t>Custo  R$</t>
  </si>
  <si>
    <t>Refação 15%</t>
  </si>
  <si>
    <t>COMISSÃO</t>
  </si>
  <si>
    <t>luz</t>
  </si>
  <si>
    <t>Família</t>
  </si>
  <si>
    <t>Fine Art</t>
  </si>
  <si>
    <t>Fotográfico</t>
  </si>
  <si>
    <t>Acrilico - Brilhante e Fosco</t>
  </si>
  <si>
    <t>20dias</t>
  </si>
  <si>
    <t>PIX.    5 %</t>
  </si>
  <si>
    <t>2 OU 3 X CARTÃO</t>
  </si>
  <si>
    <t>Valor unitário</t>
  </si>
  <si>
    <t>Canson imaging photo Matte Paper</t>
  </si>
  <si>
    <t>Assistente 2%</t>
  </si>
  <si>
    <t>Perolado - Brilho</t>
  </si>
  <si>
    <t xml:space="preserve">Hahnemühle PhotoRag Pearl 320 gsm </t>
  </si>
  <si>
    <t>Metacrilato  Briho</t>
  </si>
  <si>
    <t>Metacrilato  fosco</t>
  </si>
  <si>
    <t>3 mm+2mm</t>
  </si>
  <si>
    <t>Metacrilato brilhante</t>
  </si>
  <si>
    <t>Metacrilato Fosco</t>
  </si>
  <si>
    <t xml:space="preserve"> Fosco</t>
  </si>
  <si>
    <t xml:space="preserve">Brilho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</si>
</sst>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00"/>
  </numFmts>
  <fonts count="10">
    <font>
      <sz val="12"/>
      <color theme="1"/>
      <name val="Calibri"/>
      <family val="2"/>
      <charset val="12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DINPro-Light"/>
    </font>
    <font>
      <sz val="12"/>
      <color theme="1"/>
      <name val="DIN-Light"/>
    </font>
    <font>
      <sz val="12"/>
      <color rgb="FF000000"/>
      <name val="DIN-Light"/>
    </font>
    <font>
      <b/>
      <sz val="12"/>
      <color theme="1"/>
      <name val="DIN-Light"/>
    </font>
    <font>
      <sz val="12"/>
      <color theme="9" tint="0.59999389629810485"/>
      <name val="DINPro-Light"/>
    </font>
    <font>
      <sz val="12"/>
      <color theme="9" tint="0.59999389629810485"/>
      <name val="DIN-Light"/>
    </font>
    <font>
      <sz val="12"/>
      <color theme="7" tint="0.79998168889431442"/>
      <name val="DIN-Light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</borders>
  <cellStyleXfs count="28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4" fontId="0" fillId="0" borderId="0" xfId="0" applyNumberFormat="1"/>
    <xf numFmtId="4" fontId="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3" borderId="0" xfId="0" applyNumberFormat="1" applyFont="1" applyFill="1"/>
    <xf numFmtId="4" fontId="3" fillId="3" borderId="0" xfId="0" applyNumberFormat="1" applyFont="1" applyFill="1" applyBorder="1" applyAlignment="1">
      <alignment horizontal="center"/>
    </xf>
    <xf numFmtId="4" fontId="0" fillId="3" borderId="0" xfId="0" applyNumberFormat="1" applyFill="1"/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2" fontId="0" fillId="0" borderId="0" xfId="0" applyNumberFormat="1"/>
    <xf numFmtId="4" fontId="4" fillId="5" borderId="1" xfId="0" applyNumberFormat="1" applyFont="1" applyFill="1" applyBorder="1"/>
    <xf numFmtId="0" fontId="4" fillId="5" borderId="1" xfId="0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/>
    <xf numFmtId="4" fontId="4" fillId="5" borderId="2" xfId="0" applyNumberFormat="1" applyFont="1" applyFill="1" applyBorder="1" applyAlignment="1"/>
    <xf numFmtId="4" fontId="4" fillId="3" borderId="0" xfId="0" applyNumberFormat="1" applyFont="1" applyFill="1" applyBorder="1" applyAlignment="1">
      <alignment horizontal="right"/>
    </xf>
    <xf numFmtId="0" fontId="4" fillId="0" borderId="0" xfId="0" applyFont="1"/>
    <xf numFmtId="4" fontId="4" fillId="0" borderId="0" xfId="0" applyNumberFormat="1" applyFont="1"/>
    <xf numFmtId="2" fontId="4" fillId="0" borderId="0" xfId="0" applyNumberFormat="1" applyFont="1"/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4" fontId="5" fillId="9" borderId="0" xfId="0" applyNumberFormat="1" applyFont="1" applyFill="1" applyAlignment="1">
      <alignment horizontal="right"/>
    </xf>
    <xf numFmtId="0" fontId="5" fillId="8" borderId="3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/>
    </xf>
    <xf numFmtId="0" fontId="5" fillId="0" borderId="0" xfId="0" applyFont="1"/>
    <xf numFmtId="4" fontId="5" fillId="0" borderId="0" xfId="0" applyNumberFormat="1" applyFont="1"/>
    <xf numFmtId="2" fontId="5" fillId="0" borderId="0" xfId="0" applyNumberFormat="1" applyFont="1"/>
    <xf numFmtId="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/>
    <xf numFmtId="4" fontId="4" fillId="3" borderId="0" xfId="0" applyNumberFormat="1" applyFont="1" applyFill="1" applyBorder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4" fillId="3" borderId="0" xfId="0" applyNumberFormat="1" applyFont="1" applyFill="1"/>
    <xf numFmtId="0" fontId="6" fillId="5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4" fontId="6" fillId="5" borderId="1" xfId="0" applyNumberFormat="1" applyFont="1" applyFill="1" applyBorder="1" applyAlignment="1">
      <alignment horizontal="center"/>
    </xf>
    <xf numFmtId="4" fontId="6" fillId="5" borderId="1" xfId="0" applyNumberFormat="1" applyFont="1" applyFill="1" applyBorder="1" applyAlignment="1">
      <alignment horizontal="right"/>
    </xf>
    <xf numFmtId="4" fontId="6" fillId="5" borderId="1" xfId="0" applyNumberFormat="1" applyFont="1" applyFill="1" applyBorder="1"/>
    <xf numFmtId="4" fontId="6" fillId="5" borderId="2" xfId="0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/>
    </xf>
    <xf numFmtId="165" fontId="6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3" fontId="0" fillId="0" borderId="0" xfId="0" applyNumberFormat="1"/>
    <xf numFmtId="4" fontId="7" fillId="0" borderId="0" xfId="0" applyNumberFormat="1" applyFont="1"/>
    <xf numFmtId="4" fontId="4" fillId="5" borderId="2" xfId="0" applyNumberFormat="1" applyFont="1" applyFill="1" applyBorder="1"/>
    <xf numFmtId="4" fontId="8" fillId="10" borderId="1" xfId="0" applyNumberFormat="1" applyFont="1" applyFill="1" applyBorder="1" applyAlignment="1"/>
    <xf numFmtId="4" fontId="9" fillId="7" borderId="1" xfId="0" applyNumberFormat="1" applyFont="1" applyFill="1" applyBorder="1"/>
    <xf numFmtId="4" fontId="4" fillId="7" borderId="1" xfId="0" applyNumberFormat="1" applyFont="1" applyFill="1" applyBorder="1" applyAlignment="1"/>
    <xf numFmtId="4" fontId="4" fillId="10" borderId="1" xfId="0" applyNumberFormat="1" applyFont="1" applyFill="1" applyBorder="1" applyAlignment="1"/>
    <xf numFmtId="4" fontId="6" fillId="10" borderId="1" xfId="0" applyNumberFormat="1" applyFont="1" applyFill="1" applyBorder="1" applyAlignment="1">
      <alignment horizontal="center"/>
    </xf>
    <xf numFmtId="4" fontId="6" fillId="7" borderId="1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7" fillId="3" borderId="7" xfId="0" applyNumberFormat="1" applyFont="1" applyFill="1" applyBorder="1" applyAlignment="1">
      <alignment horizontal="center"/>
    </xf>
    <xf numFmtId="4" fontId="7" fillId="3" borderId="8" xfId="0" applyNumberFormat="1" applyFont="1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/>
    </xf>
    <xf numFmtId="4" fontId="3" fillId="3" borderId="9" xfId="0" applyNumberFormat="1" applyFont="1" applyFill="1" applyBorder="1" applyAlignment="1">
      <alignment horizontal="center"/>
    </xf>
    <xf numFmtId="4" fontId="7" fillId="3" borderId="10" xfId="0" applyNumberFormat="1" applyFont="1" applyFill="1" applyBorder="1" applyAlignment="1">
      <alignment horizontal="center"/>
    </xf>
    <xf numFmtId="4" fontId="7" fillId="3" borderId="11" xfId="0" applyNumberFormat="1" applyFont="1" applyFill="1" applyBorder="1" applyAlignment="1">
      <alignment horizontal="center"/>
    </xf>
    <xf numFmtId="4" fontId="3" fillId="3" borderId="11" xfId="0" applyNumberFormat="1" applyFont="1" applyFill="1" applyBorder="1" applyAlignment="1">
      <alignment horizontal="center"/>
    </xf>
    <xf numFmtId="4" fontId="3" fillId="3" borderId="12" xfId="0" applyNumberFormat="1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</cellXfs>
  <cellStyles count="283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" xfId="199" builtinId="8" hidden="1"/>
    <cellStyle name="Hiperlink" xfId="201" builtinId="8" hidden="1"/>
    <cellStyle name="Hiperlink" xfId="203" builtinId="8" hidden="1"/>
    <cellStyle name="Hiperlink" xfId="205" builtinId="8" hidden="1"/>
    <cellStyle name="Hiperlink" xfId="207" builtinId="8" hidden="1"/>
    <cellStyle name="Hiperlink" xfId="209" builtinId="8" hidden="1"/>
    <cellStyle name="Hiperlink" xfId="211" builtinId="8" hidden="1"/>
    <cellStyle name="Hiperlink" xfId="213" builtinId="8" hidden="1"/>
    <cellStyle name="Hiperlink" xfId="215" builtinId="8" hidden="1"/>
    <cellStyle name="Hiperlink" xfId="217" builtinId="8" hidden="1"/>
    <cellStyle name="Hiperlink" xfId="219" builtinId="8" hidden="1"/>
    <cellStyle name="Hiperlink" xfId="221" builtinId="8" hidden="1"/>
    <cellStyle name="Hiperlink" xfId="223" builtinId="8" hidden="1"/>
    <cellStyle name="Hiperlink" xfId="225" builtinId="8" hidden="1"/>
    <cellStyle name="Hiperlink" xfId="227" builtinId="8" hidden="1"/>
    <cellStyle name="Hiperlink" xfId="229" builtinId="8" hidden="1"/>
    <cellStyle name="Hiperlink" xfId="231" builtinId="8" hidden="1"/>
    <cellStyle name="Hiperlink" xfId="233" builtinId="8" hidden="1"/>
    <cellStyle name="Hiperlink" xfId="235" builtinId="8" hidden="1"/>
    <cellStyle name="Hiperlink" xfId="237" builtinId="8" hidden="1"/>
    <cellStyle name="Hiperlink" xfId="239" builtinId="8" hidden="1"/>
    <cellStyle name="Hiperlink" xfId="241" builtinId="8" hidden="1"/>
    <cellStyle name="Hiperlink" xfId="243" builtinId="8" hidden="1"/>
    <cellStyle name="Hiperlink" xfId="245" builtinId="8" hidden="1"/>
    <cellStyle name="Hiperlink" xfId="247" builtinId="8" hidden="1"/>
    <cellStyle name="Hiperlink" xfId="249" builtinId="8" hidden="1"/>
    <cellStyle name="Hiperlink" xfId="251" builtinId="8" hidden="1"/>
    <cellStyle name="Hiperlink" xfId="253" builtinId="8" hidden="1"/>
    <cellStyle name="Hiperlink" xfId="255" builtinId="8" hidden="1"/>
    <cellStyle name="Hiperlink" xfId="257" builtinId="8" hidden="1"/>
    <cellStyle name="Hiperlink" xfId="259" builtinId="8" hidden="1"/>
    <cellStyle name="Hiperlink" xfId="261" builtinId="8" hidden="1"/>
    <cellStyle name="Hiperlink" xfId="263" builtinId="8" hidden="1"/>
    <cellStyle name="Hiperlink" xfId="265" builtinId="8" hidden="1"/>
    <cellStyle name="Hiperlink" xfId="267" builtinId="8" hidden="1"/>
    <cellStyle name="Hiperlink" xfId="269" builtinId="8" hidden="1"/>
    <cellStyle name="Hiperlink" xfId="271" builtinId="8" hidden="1"/>
    <cellStyle name="Hiperlink" xfId="273" builtinId="8" hidden="1"/>
    <cellStyle name="Hiperlink" xfId="275" builtinId="8" hidden="1"/>
    <cellStyle name="Hiperlink" xfId="277" builtinId="8" hidden="1"/>
    <cellStyle name="Hiperlink" xfId="279" builtinId="8" hidden="1"/>
    <cellStyle name="Hiperlink" xfId="281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2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Hiperlink Visitado" xfId="200" builtinId="9" hidden="1"/>
    <cellStyle name="Hiperlink Visitado" xfId="202" builtinId="9" hidden="1"/>
    <cellStyle name="Hiperlink Visitado" xfId="204" builtinId="9" hidden="1"/>
    <cellStyle name="Hiperlink Visitado" xfId="206" builtinId="9" hidden="1"/>
    <cellStyle name="Hiperlink Visitado" xfId="208" builtinId="9" hidden="1"/>
    <cellStyle name="Hiperlink Visitado" xfId="210" builtinId="9" hidden="1"/>
    <cellStyle name="Hiperlink Visitado" xfId="212" builtinId="9" hidden="1"/>
    <cellStyle name="Hiperlink Visitado" xfId="214" builtinId="9" hidden="1"/>
    <cellStyle name="Hiperlink Visitado" xfId="216" builtinId="9" hidden="1"/>
    <cellStyle name="Hiperlink Visitado" xfId="218" builtinId="9" hidden="1"/>
    <cellStyle name="Hiperlink Visitado" xfId="220" builtinId="9" hidden="1"/>
    <cellStyle name="Hiperlink Visitado" xfId="222" builtinId="9" hidden="1"/>
    <cellStyle name="Hiperlink Visitado" xfId="224" builtinId="9" hidden="1"/>
    <cellStyle name="Hiperlink Visitado" xfId="226" builtinId="9" hidden="1"/>
    <cellStyle name="Hiperlink Visitado" xfId="228" builtinId="9" hidden="1"/>
    <cellStyle name="Hiperlink Visitado" xfId="230" builtinId="9" hidden="1"/>
    <cellStyle name="Hiperlink Visitado" xfId="232" builtinId="9" hidden="1"/>
    <cellStyle name="Hiperlink Visitado" xfId="234" builtinId="9" hidden="1"/>
    <cellStyle name="Hiperlink Visitado" xfId="236" builtinId="9" hidden="1"/>
    <cellStyle name="Hiperlink Visitado" xfId="238" builtinId="9" hidden="1"/>
    <cellStyle name="Hiperlink Visitado" xfId="240" builtinId="9" hidden="1"/>
    <cellStyle name="Hiperlink Visitado" xfId="242" builtinId="9" hidden="1"/>
    <cellStyle name="Hiperlink Visitado" xfId="244" builtinId="9" hidden="1"/>
    <cellStyle name="Hiperlink Visitado" xfId="246" builtinId="9" hidden="1"/>
    <cellStyle name="Hiperlink Visitado" xfId="248" builtinId="9" hidden="1"/>
    <cellStyle name="Hiperlink Visitado" xfId="250" builtinId="9" hidden="1"/>
    <cellStyle name="Hiperlink Visitado" xfId="252" builtinId="9" hidden="1"/>
    <cellStyle name="Hiperlink Visitado" xfId="254" builtinId="9" hidden="1"/>
    <cellStyle name="Hiperlink Visitado" xfId="256" builtinId="9" hidden="1"/>
    <cellStyle name="Hiperlink Visitado" xfId="258" builtinId="9" hidden="1"/>
    <cellStyle name="Hiperlink Visitado" xfId="260" builtinId="9" hidden="1"/>
    <cellStyle name="Hiperlink Visitado" xfId="262" builtinId="9" hidden="1"/>
    <cellStyle name="Hiperlink Visitado" xfId="264" builtinId="9" hidden="1"/>
    <cellStyle name="Hiperlink Visitado" xfId="266" builtinId="9" hidden="1"/>
    <cellStyle name="Hiperlink Visitado" xfId="268" builtinId="9" hidden="1"/>
    <cellStyle name="Hiperlink Visitado" xfId="270" builtinId="9" hidden="1"/>
    <cellStyle name="Hiperlink Visitado" xfId="272" builtinId="9" hidden="1"/>
    <cellStyle name="Hiperlink Visitado" xfId="274" builtinId="9" hidden="1"/>
    <cellStyle name="Hiperlink Visitado" xfId="276" builtinId="9" hidden="1"/>
    <cellStyle name="Hiperlink Visitado" xfId="278" builtinId="9" hidden="1"/>
    <cellStyle name="Hiperlink Visitado" xfId="280" builtinId="9" hidden="1"/>
    <cellStyle name="Hiperlink Visitado" xfId="28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07918-16D8-F54D-8062-904AC2672D6C}">
  <dimension ref="B4:AS63"/>
  <sheetViews>
    <sheetView tabSelected="1" showRuler="0" topLeftCell="A3" zoomScale="140" zoomScaleNormal="137" zoomScalePageLayoutView="137" workbookViewId="0">
      <selection activeCell="B12" sqref="B12:D47"/>
    </sheetView>
  </sheetViews>
  <sheetFormatPr baseColWidth="10" defaultRowHeight="16"/>
  <cols>
    <col min="2" max="2" width="6.33203125" style="1" customWidth="1"/>
    <col min="3" max="3" width="13" style="1" customWidth="1"/>
    <col min="4" max="4" width="12.5" style="1" customWidth="1"/>
    <col min="5" max="5" width="12.83203125" style="7" hidden="1" customWidth="1"/>
    <col min="6" max="6" width="11" style="7" hidden="1" customWidth="1"/>
    <col min="7" max="7" width="50.5" customWidth="1"/>
    <col min="8" max="8" width="12.1640625" style="1" customWidth="1"/>
    <col min="9" max="9" width="32.33203125" customWidth="1"/>
    <col min="10" max="10" width="18.83203125" style="1" customWidth="1"/>
    <col min="11" max="11" width="16.1640625" style="1" customWidth="1"/>
    <col min="12" max="12" width="12.83203125" style="1" customWidth="1"/>
    <col min="13" max="13" width="12.5" style="13" hidden="1" customWidth="1"/>
    <col min="14" max="14" width="14.5" style="5" customWidth="1"/>
    <col min="15" max="15" width="17.1640625" style="5" customWidth="1"/>
    <col min="16" max="16" width="21.5" style="5" hidden="1" customWidth="1"/>
    <col min="17" max="21" width="20.5" style="5" hidden="1" customWidth="1"/>
    <col min="22" max="22" width="20.5" style="11" hidden="1" customWidth="1"/>
    <col min="23" max="24" width="10.83203125" hidden="1" customWidth="1"/>
    <col min="25" max="27" width="13.5" style="5" hidden="1" customWidth="1"/>
    <col min="28" max="28" width="10.83203125" hidden="1" customWidth="1"/>
    <col min="29" max="29" width="21.33203125" style="14" hidden="1" customWidth="1"/>
    <col min="30" max="30" width="15.5" style="14" hidden="1" customWidth="1"/>
    <col min="31" max="32" width="14.1640625" style="14" hidden="1" customWidth="1"/>
    <col min="33" max="33" width="16" hidden="1" customWidth="1"/>
    <col min="34" max="38" width="10.83203125" hidden="1" customWidth="1"/>
    <col min="39" max="39" width="0" hidden="1" customWidth="1"/>
    <col min="40" max="40" width="14.83203125" hidden="1" customWidth="1"/>
    <col min="41" max="41" width="0" hidden="1" customWidth="1"/>
    <col min="42" max="42" width="51" hidden="1" customWidth="1"/>
    <col min="44" max="44" width="0" hidden="1" customWidth="1"/>
    <col min="45" max="45" width="0" style="53" hidden="1" customWidth="1"/>
  </cols>
  <sheetData>
    <row r="4" spans="2:45">
      <c r="B4" s="2"/>
      <c r="C4" s="2"/>
      <c r="D4" s="2"/>
      <c r="E4" s="6"/>
      <c r="F4" s="6"/>
      <c r="G4" s="3"/>
      <c r="H4" s="2"/>
      <c r="I4" s="3"/>
      <c r="J4" s="2"/>
      <c r="K4" s="2"/>
      <c r="L4" s="2"/>
      <c r="M4" s="12"/>
      <c r="N4" s="4"/>
      <c r="O4" s="4"/>
      <c r="P4" s="4"/>
      <c r="Q4" s="4"/>
      <c r="R4" s="63"/>
      <c r="S4" s="64"/>
      <c r="T4" s="64"/>
      <c r="U4" s="65"/>
      <c r="V4" s="9"/>
    </row>
    <row r="5" spans="2:45">
      <c r="B5" s="2"/>
      <c r="C5" s="2"/>
      <c r="D5" s="2"/>
      <c r="E5" s="6"/>
      <c r="F5" s="6"/>
      <c r="G5" s="3"/>
      <c r="H5" s="2"/>
      <c r="I5" s="3"/>
      <c r="J5" s="2"/>
      <c r="K5" s="2"/>
      <c r="L5" s="2"/>
      <c r="M5" s="12"/>
      <c r="N5" s="4"/>
      <c r="O5" s="4"/>
      <c r="P5" s="8" t="s">
        <v>17</v>
      </c>
      <c r="Q5" s="62"/>
      <c r="R5" s="66"/>
      <c r="S5" s="67"/>
      <c r="T5" s="68"/>
      <c r="U5" s="69"/>
      <c r="V5" s="10"/>
    </row>
    <row r="6" spans="2:45">
      <c r="B6" s="2"/>
      <c r="C6" s="2"/>
      <c r="D6" s="2"/>
      <c r="E6" s="6"/>
      <c r="F6" s="6"/>
      <c r="G6" s="3"/>
      <c r="H6" s="2"/>
      <c r="I6" s="3"/>
      <c r="J6" s="2"/>
      <c r="K6" s="2"/>
      <c r="L6" s="2"/>
      <c r="M6" s="12"/>
      <c r="N6" s="4"/>
      <c r="O6" s="4"/>
      <c r="P6" s="8" t="s">
        <v>16</v>
      </c>
      <c r="Q6" s="62">
        <v>0.99</v>
      </c>
      <c r="R6" s="70"/>
      <c r="S6" s="71"/>
      <c r="T6" s="72"/>
      <c r="U6" s="73"/>
      <c r="V6" s="10"/>
      <c r="W6" s="3"/>
      <c r="X6" s="3"/>
      <c r="Y6" s="4"/>
      <c r="Z6" s="4"/>
      <c r="AA6" s="4"/>
      <c r="AB6" s="3"/>
    </row>
    <row r="7" spans="2:45">
      <c r="B7" s="2"/>
      <c r="C7" s="2"/>
      <c r="D7" s="2"/>
      <c r="E7" s="6"/>
      <c r="F7" s="6"/>
      <c r="G7" s="3"/>
      <c r="H7" s="2"/>
      <c r="I7" s="3"/>
      <c r="J7" s="2"/>
      <c r="K7" s="2"/>
      <c r="L7" s="2"/>
      <c r="M7" s="12"/>
      <c r="N7" s="4"/>
      <c r="O7" s="4"/>
      <c r="P7" s="4"/>
      <c r="Q7" s="4"/>
      <c r="R7" s="54"/>
      <c r="S7" s="54"/>
      <c r="T7" s="4"/>
      <c r="U7" s="4"/>
      <c r="V7" s="9"/>
      <c r="W7" s="3"/>
      <c r="X7" s="3"/>
      <c r="Y7" s="4"/>
      <c r="Z7" s="4"/>
      <c r="AA7" s="4"/>
      <c r="AB7" s="3"/>
    </row>
    <row r="8" spans="2:45">
      <c r="B8" s="2"/>
      <c r="C8" s="2"/>
      <c r="D8" s="2"/>
      <c r="E8" s="6"/>
      <c r="F8" s="6"/>
      <c r="G8" s="3"/>
      <c r="H8" s="2"/>
      <c r="I8" s="3"/>
      <c r="J8" s="2"/>
      <c r="K8" s="2"/>
      <c r="L8" s="2"/>
      <c r="M8" s="12"/>
      <c r="N8" s="4"/>
      <c r="O8" s="4"/>
      <c r="P8" s="4"/>
      <c r="Q8" s="4"/>
      <c r="R8" s="54"/>
      <c r="S8" s="54"/>
      <c r="T8" s="4"/>
      <c r="U8" s="4"/>
      <c r="V8" s="9"/>
      <c r="W8" s="3"/>
      <c r="X8" s="3"/>
      <c r="Y8" s="4"/>
      <c r="Z8" s="4"/>
      <c r="AA8" s="4"/>
      <c r="AB8" s="3"/>
    </row>
    <row r="9" spans="2:45" ht="17">
      <c r="B9" s="45"/>
      <c r="C9" s="45"/>
      <c r="D9" s="45"/>
      <c r="E9" s="46"/>
      <c r="F9" s="46"/>
      <c r="G9" s="45"/>
      <c r="H9" s="45"/>
      <c r="I9" s="45"/>
      <c r="J9" s="45"/>
      <c r="K9" s="45"/>
      <c r="L9" s="45"/>
      <c r="M9" s="47"/>
      <c r="N9" s="46"/>
      <c r="O9" s="48"/>
      <c r="P9" s="46" t="s">
        <v>6</v>
      </c>
      <c r="Q9" s="49" t="s">
        <v>6</v>
      </c>
      <c r="R9" s="60" t="s">
        <v>6</v>
      </c>
      <c r="S9" s="60" t="s">
        <v>6</v>
      </c>
      <c r="T9" s="61" t="s">
        <v>6</v>
      </c>
      <c r="U9" s="61" t="s">
        <v>6</v>
      </c>
      <c r="V9" s="50"/>
      <c r="W9" s="25"/>
      <c r="X9" s="25"/>
      <c r="Y9" s="51" t="s">
        <v>78</v>
      </c>
      <c r="Z9" s="51" t="s">
        <v>87</v>
      </c>
      <c r="AA9" s="51" t="s">
        <v>92</v>
      </c>
      <c r="AB9" s="51" t="s">
        <v>32</v>
      </c>
      <c r="AC9" s="52" t="s">
        <v>104</v>
      </c>
      <c r="AD9" s="51" t="s">
        <v>89</v>
      </c>
      <c r="AE9" s="51" t="s">
        <v>91</v>
      </c>
      <c r="AF9" s="52" t="s">
        <v>105</v>
      </c>
      <c r="AG9" s="51" t="s">
        <v>94</v>
      </c>
      <c r="AH9" s="51" t="s">
        <v>95</v>
      </c>
      <c r="AI9" s="51" t="s">
        <v>99</v>
      </c>
      <c r="AJ9" s="51" t="s">
        <v>101</v>
      </c>
      <c r="AK9" s="51" t="s">
        <v>96</v>
      </c>
      <c r="AL9" s="51" t="s">
        <v>97</v>
      </c>
      <c r="AM9" s="51" t="s">
        <v>98</v>
      </c>
      <c r="AN9" s="51" t="s">
        <v>107</v>
      </c>
      <c r="AO9" s="51" t="s">
        <v>37</v>
      </c>
      <c r="AP9" s="25"/>
    </row>
    <row r="10" spans="2:45" ht="17">
      <c r="B10" s="45"/>
      <c r="C10" s="45" t="s">
        <v>15</v>
      </c>
      <c r="D10" s="45" t="s">
        <v>13</v>
      </c>
      <c r="E10" s="46"/>
      <c r="F10" s="46"/>
      <c r="G10" s="45"/>
      <c r="H10" s="45" t="s">
        <v>63</v>
      </c>
      <c r="I10" s="45"/>
      <c r="J10" s="45"/>
      <c r="K10" s="45"/>
      <c r="L10" s="45"/>
      <c r="M10" s="46" t="s">
        <v>6</v>
      </c>
      <c r="N10" s="46" t="s">
        <v>6</v>
      </c>
      <c r="O10" s="46" t="s">
        <v>6</v>
      </c>
      <c r="P10" s="46" t="s">
        <v>4</v>
      </c>
      <c r="Q10" s="49" t="s">
        <v>38</v>
      </c>
      <c r="R10" s="60" t="s">
        <v>4</v>
      </c>
      <c r="S10" s="60" t="s">
        <v>38</v>
      </c>
      <c r="T10" s="61" t="s">
        <v>116</v>
      </c>
      <c r="U10" s="61" t="s">
        <v>38</v>
      </c>
      <c r="V10" s="50"/>
      <c r="W10" s="25"/>
      <c r="X10" s="25"/>
      <c r="Y10" s="51" t="s">
        <v>85</v>
      </c>
      <c r="Z10" s="51" t="s">
        <v>88</v>
      </c>
      <c r="AA10" s="51" t="s">
        <v>93</v>
      </c>
      <c r="AB10" s="51" t="s">
        <v>86</v>
      </c>
      <c r="AC10" s="52" t="s">
        <v>33</v>
      </c>
      <c r="AD10" s="51" t="s">
        <v>90</v>
      </c>
      <c r="AE10" s="51"/>
      <c r="AF10" s="52" t="s">
        <v>33</v>
      </c>
      <c r="AG10" s="51" t="s">
        <v>100</v>
      </c>
      <c r="AH10" s="51"/>
      <c r="AI10" s="46">
        <v>0.02</v>
      </c>
      <c r="AJ10" s="46" t="s">
        <v>106</v>
      </c>
      <c r="AK10" s="46">
        <v>6</v>
      </c>
      <c r="AL10" s="46">
        <v>7</v>
      </c>
      <c r="AM10" s="46">
        <v>0.2</v>
      </c>
      <c r="AN10" s="46" t="s">
        <v>118</v>
      </c>
      <c r="AO10" s="51" t="s">
        <v>35</v>
      </c>
      <c r="AP10" s="25"/>
      <c r="AS10" s="53">
        <v>1.0149999999999999</v>
      </c>
    </row>
    <row r="11" spans="2:45" ht="17">
      <c r="B11" s="45" t="s">
        <v>0</v>
      </c>
      <c r="C11" s="45" t="s">
        <v>14</v>
      </c>
      <c r="D11" s="45" t="s">
        <v>14</v>
      </c>
      <c r="E11" s="46" t="s">
        <v>2</v>
      </c>
      <c r="F11" s="46" t="s">
        <v>39</v>
      </c>
      <c r="G11" s="45" t="s">
        <v>1</v>
      </c>
      <c r="H11" s="45" t="s">
        <v>34</v>
      </c>
      <c r="I11" s="45" t="s">
        <v>10</v>
      </c>
      <c r="J11" s="45" t="s">
        <v>27</v>
      </c>
      <c r="K11" s="45" t="s">
        <v>7</v>
      </c>
      <c r="L11" s="45" t="s">
        <v>109</v>
      </c>
      <c r="M11" s="46" t="s">
        <v>3</v>
      </c>
      <c r="N11" s="46" t="s">
        <v>4</v>
      </c>
      <c r="O11" s="46" t="s">
        <v>5</v>
      </c>
      <c r="P11" s="46" t="s">
        <v>40</v>
      </c>
      <c r="Q11" s="49" t="s">
        <v>40</v>
      </c>
      <c r="R11" s="60" t="s">
        <v>114</v>
      </c>
      <c r="S11" s="60" t="s">
        <v>114</v>
      </c>
      <c r="T11" s="61" t="s">
        <v>115</v>
      </c>
      <c r="U11" s="61" t="s">
        <v>115</v>
      </c>
      <c r="V11" s="50"/>
      <c r="W11" s="25"/>
      <c r="X11" s="25"/>
      <c r="Y11" s="26"/>
      <c r="Z11" s="26"/>
      <c r="AA11" s="26"/>
      <c r="AB11" s="25"/>
      <c r="AC11" s="27"/>
      <c r="AD11" s="27"/>
      <c r="AE11" s="27"/>
      <c r="AF11" s="27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S11" s="53" t="s">
        <v>108</v>
      </c>
    </row>
    <row r="12" spans="2:45" ht="17">
      <c r="B12" s="74">
        <v>0</v>
      </c>
      <c r="C12" s="74">
        <v>0</v>
      </c>
      <c r="D12" s="74">
        <v>0</v>
      </c>
      <c r="E12" s="17">
        <f>C12*D12/10000*1.15</f>
        <v>0</v>
      </c>
      <c r="F12" s="17">
        <f>E12*B12</f>
        <v>0</v>
      </c>
      <c r="G12" s="18" t="s">
        <v>117</v>
      </c>
      <c r="H12" s="19">
        <v>180</v>
      </c>
      <c r="I12" s="20" t="s">
        <v>11</v>
      </c>
      <c r="J12" s="20" t="s">
        <v>9</v>
      </c>
      <c r="K12" s="16" t="s">
        <v>26</v>
      </c>
      <c r="L12" s="32" t="s">
        <v>111</v>
      </c>
      <c r="M12" s="15">
        <v>650</v>
      </c>
      <c r="N12" s="21">
        <f t="shared" ref="N12:N47" si="0">M12*E12</f>
        <v>0</v>
      </c>
      <c r="O12" s="22">
        <f t="shared" ref="O12:O47" si="1">N12*B12</f>
        <v>0</v>
      </c>
      <c r="P12" s="22">
        <f>N12*$Q$6</f>
        <v>0</v>
      </c>
      <c r="Q12" s="23">
        <f t="shared" ref="Q12:Q47" si="2">P12*B12</f>
        <v>0</v>
      </c>
      <c r="R12" s="59">
        <f>N12*0.95</f>
        <v>0</v>
      </c>
      <c r="S12" s="59">
        <f t="shared" ref="S12:S47" si="3">R12*B12</f>
        <v>0</v>
      </c>
      <c r="T12" s="58">
        <f>N12*1.1</f>
        <v>0</v>
      </c>
      <c r="U12" s="58">
        <f t="shared" ref="U12:U47" si="4">T12*B12</f>
        <v>0</v>
      </c>
      <c r="V12" s="24"/>
      <c r="W12" s="25"/>
      <c r="X12" s="25"/>
      <c r="Y12" s="26">
        <v>615</v>
      </c>
      <c r="Z12" s="26">
        <v>80</v>
      </c>
      <c r="AA12" s="35">
        <f t="shared" ref="AA12:AA45" si="5">Y12+Z12</f>
        <v>695</v>
      </c>
      <c r="AB12" s="25">
        <v>30</v>
      </c>
      <c r="AC12" s="36">
        <f t="shared" ref="AC12:AC45" si="6">AA12/AB12</f>
        <v>23.166666666666668</v>
      </c>
      <c r="AD12" s="26">
        <v>160</v>
      </c>
      <c r="AE12" s="26">
        <v>10</v>
      </c>
      <c r="AF12" s="26">
        <f>SUM(AC12:AE12)</f>
        <v>193.16666666666666</v>
      </c>
      <c r="AG12" s="26">
        <v>2</v>
      </c>
      <c r="AH12" s="26">
        <f t="shared" ref="AH12:AH45" si="7">AG12*AF12</f>
        <v>386.33333333333331</v>
      </c>
      <c r="AI12" s="26">
        <f>AH12/0.98</f>
        <v>394.21768707482994</v>
      </c>
      <c r="AJ12" s="26">
        <f>AI12/0.85</f>
        <v>463.78551420568232</v>
      </c>
      <c r="AK12" s="27">
        <f>AJ12/0.98</f>
        <v>473.25052469967585</v>
      </c>
      <c r="AL12" s="36">
        <f>AK12/0.93</f>
        <v>508.87153193513529</v>
      </c>
      <c r="AM12" s="36">
        <f>AL12/0.8</f>
        <v>636.08941491891903</v>
      </c>
      <c r="AN12" s="27">
        <f>AM12/0.98</f>
        <v>649.07083154991744</v>
      </c>
      <c r="AO12" s="15">
        <v>650</v>
      </c>
      <c r="AP12" s="18" t="s">
        <v>117</v>
      </c>
      <c r="AQ12" s="25"/>
      <c r="AR12" s="15">
        <v>680</v>
      </c>
      <c r="AS12" s="53">
        <f t="shared" ref="AS12:AS48" si="8">AR12*$AS$10</f>
        <v>690.19999999999993</v>
      </c>
    </row>
    <row r="13" spans="2:45" ht="17">
      <c r="B13" s="74">
        <v>0</v>
      </c>
      <c r="C13" s="74">
        <v>0</v>
      </c>
      <c r="D13" s="74">
        <v>0</v>
      </c>
      <c r="E13" s="17">
        <f t="shared" ref="E13:E47" si="9">C13*D13/10000*1.15</f>
        <v>0</v>
      </c>
      <c r="F13" s="17">
        <f>E13*B13</f>
        <v>0</v>
      </c>
      <c r="G13" s="18" t="s">
        <v>52</v>
      </c>
      <c r="H13" s="19">
        <v>200</v>
      </c>
      <c r="I13" s="20" t="s">
        <v>11</v>
      </c>
      <c r="J13" s="20" t="s">
        <v>9</v>
      </c>
      <c r="K13" s="16" t="s">
        <v>26</v>
      </c>
      <c r="L13" s="32" t="s">
        <v>111</v>
      </c>
      <c r="M13" s="15">
        <v>684</v>
      </c>
      <c r="N13" s="21">
        <f t="shared" si="0"/>
        <v>0</v>
      </c>
      <c r="O13" s="22">
        <f t="shared" si="1"/>
        <v>0</v>
      </c>
      <c r="P13" s="22">
        <f>N13*$Q$6</f>
        <v>0</v>
      </c>
      <c r="Q13" s="23">
        <f t="shared" si="2"/>
        <v>0</v>
      </c>
      <c r="R13" s="59">
        <f t="shared" ref="R13:R47" si="10">N13*0.95</f>
        <v>0</v>
      </c>
      <c r="S13" s="59">
        <f t="shared" si="3"/>
        <v>0</v>
      </c>
      <c r="T13" s="58">
        <f t="shared" ref="T13:T47" si="11">N13*1.1</f>
        <v>0</v>
      </c>
      <c r="U13" s="58">
        <f t="shared" si="4"/>
        <v>0</v>
      </c>
      <c r="V13" s="24"/>
      <c r="W13" s="25"/>
      <c r="X13" s="25"/>
      <c r="Y13" s="26">
        <v>920</v>
      </c>
      <c r="Z13" s="26">
        <v>80</v>
      </c>
      <c r="AA13" s="35">
        <f t="shared" si="5"/>
        <v>1000</v>
      </c>
      <c r="AB13" s="25">
        <v>30</v>
      </c>
      <c r="AC13" s="36">
        <f t="shared" si="6"/>
        <v>33.333333333333336</v>
      </c>
      <c r="AD13" s="26">
        <v>160</v>
      </c>
      <c r="AE13" s="26">
        <v>10</v>
      </c>
      <c r="AF13" s="26">
        <f>SUM(AC13:AE13)</f>
        <v>203.33333333333334</v>
      </c>
      <c r="AG13" s="26">
        <v>2</v>
      </c>
      <c r="AH13" s="26">
        <f t="shared" si="7"/>
        <v>406.66666666666669</v>
      </c>
      <c r="AI13" s="26">
        <f>AH13/0.98</f>
        <v>414.96598639455783</v>
      </c>
      <c r="AJ13" s="26">
        <f>AI13/0.85</f>
        <v>488.19527811124453</v>
      </c>
      <c r="AK13" s="27">
        <f>AJ13/0.98</f>
        <v>498.15844705229034</v>
      </c>
      <c r="AL13" s="36">
        <f>AK13/0.93</f>
        <v>535.65424414224765</v>
      </c>
      <c r="AM13" s="36">
        <f>AL13/0.8</f>
        <v>669.56780517780953</v>
      </c>
      <c r="AN13" s="27">
        <f>AM13/0.98</f>
        <v>683.23245426307096</v>
      </c>
      <c r="AO13" s="15">
        <v>684</v>
      </c>
      <c r="AP13" s="18" t="s">
        <v>52</v>
      </c>
      <c r="AQ13" s="25"/>
      <c r="AR13" s="15"/>
    </row>
    <row r="14" spans="2:45" ht="17">
      <c r="B14" s="74">
        <v>0</v>
      </c>
      <c r="C14" s="74">
        <v>0</v>
      </c>
      <c r="D14" s="74">
        <v>0</v>
      </c>
      <c r="E14" s="17">
        <f t="shared" si="9"/>
        <v>0</v>
      </c>
      <c r="F14" s="17">
        <f t="shared" ref="F14:F45" si="12">E14*B14</f>
        <v>0</v>
      </c>
      <c r="G14" s="28" t="s">
        <v>21</v>
      </c>
      <c r="H14" s="29">
        <v>260</v>
      </c>
      <c r="I14" s="20" t="s">
        <v>11</v>
      </c>
      <c r="J14" s="16" t="s">
        <v>19</v>
      </c>
      <c r="K14" s="20" t="s">
        <v>26</v>
      </c>
      <c r="L14" s="32" t="s">
        <v>111</v>
      </c>
      <c r="M14" s="15">
        <v>770</v>
      </c>
      <c r="N14" s="21">
        <f t="shared" si="0"/>
        <v>0</v>
      </c>
      <c r="O14" s="22">
        <f t="shared" si="1"/>
        <v>0</v>
      </c>
      <c r="P14" s="22">
        <f t="shared" ref="P14:P47" si="13">N14*$Q$6</f>
        <v>0</v>
      </c>
      <c r="Q14" s="23">
        <f t="shared" si="2"/>
        <v>0</v>
      </c>
      <c r="R14" s="59">
        <f t="shared" si="10"/>
        <v>0</v>
      </c>
      <c r="S14" s="59">
        <f t="shared" si="3"/>
        <v>0</v>
      </c>
      <c r="T14" s="58">
        <f t="shared" si="11"/>
        <v>0</v>
      </c>
      <c r="U14" s="58">
        <f t="shared" si="4"/>
        <v>0</v>
      </c>
      <c r="V14" s="24"/>
      <c r="W14" s="25"/>
      <c r="X14" s="25"/>
      <c r="Y14" s="26">
        <v>1677</v>
      </c>
      <c r="Z14" s="26">
        <v>80</v>
      </c>
      <c r="AA14" s="35">
        <f t="shared" si="5"/>
        <v>1757</v>
      </c>
      <c r="AB14" s="25">
        <v>30</v>
      </c>
      <c r="AC14" s="36">
        <f t="shared" si="6"/>
        <v>58.56666666666667</v>
      </c>
      <c r="AD14" s="26">
        <v>160</v>
      </c>
      <c r="AE14" s="26">
        <v>10</v>
      </c>
      <c r="AF14" s="26">
        <f t="shared" ref="AF14:AF45" si="14">SUM(AC14:AE14)</f>
        <v>228.56666666666666</v>
      </c>
      <c r="AG14" s="26">
        <v>2</v>
      </c>
      <c r="AH14" s="26">
        <f t="shared" si="7"/>
        <v>457.13333333333333</v>
      </c>
      <c r="AI14" s="26">
        <f t="shared" ref="AI14:AI45" si="15">AH14/0.98</f>
        <v>466.46258503401361</v>
      </c>
      <c r="AJ14" s="26">
        <f t="shared" ref="AJ14:AJ45" si="16">AI14/0.85</f>
        <v>548.77951180472189</v>
      </c>
      <c r="AK14" s="27">
        <f t="shared" ref="AK14:AK45" si="17">AJ14/0.98</f>
        <v>559.97909367828765</v>
      </c>
      <c r="AL14" s="36">
        <f t="shared" ref="AL14:AL45" si="18">AK14/0.93</f>
        <v>602.12805771858882</v>
      </c>
      <c r="AM14" s="36">
        <f t="shared" ref="AM14:AM45" si="19">AL14/0.8</f>
        <v>752.66007214823594</v>
      </c>
      <c r="AN14" s="27">
        <f t="shared" ref="AN14:AN45" si="20">AM14/0.98</f>
        <v>768.02048178391419</v>
      </c>
      <c r="AO14" s="15">
        <v>770</v>
      </c>
      <c r="AP14" s="28" t="s">
        <v>21</v>
      </c>
      <c r="AQ14" s="25"/>
      <c r="AR14" s="15">
        <v>780</v>
      </c>
      <c r="AS14" s="53">
        <f t="shared" si="8"/>
        <v>791.69999999999993</v>
      </c>
    </row>
    <row r="15" spans="2:45" ht="17">
      <c r="B15" s="74">
        <v>0</v>
      </c>
      <c r="C15" s="74">
        <v>0</v>
      </c>
      <c r="D15" s="74">
        <v>0</v>
      </c>
      <c r="E15" s="17">
        <f t="shared" si="9"/>
        <v>0</v>
      </c>
      <c r="F15" s="17">
        <f t="shared" si="12"/>
        <v>0</v>
      </c>
      <c r="G15" s="18" t="s">
        <v>59</v>
      </c>
      <c r="H15" s="19">
        <v>310</v>
      </c>
      <c r="I15" s="20" t="s">
        <v>11</v>
      </c>
      <c r="J15" s="20" t="s">
        <v>9</v>
      </c>
      <c r="K15" s="20" t="s">
        <v>26</v>
      </c>
      <c r="L15" s="32" t="s">
        <v>111</v>
      </c>
      <c r="M15" s="15">
        <v>850</v>
      </c>
      <c r="N15" s="21">
        <f t="shared" si="0"/>
        <v>0</v>
      </c>
      <c r="O15" s="22">
        <f t="shared" si="1"/>
        <v>0</v>
      </c>
      <c r="P15" s="22">
        <f t="shared" si="13"/>
        <v>0</v>
      </c>
      <c r="Q15" s="23">
        <f t="shared" si="2"/>
        <v>0</v>
      </c>
      <c r="R15" s="59">
        <f t="shared" si="10"/>
        <v>0</v>
      </c>
      <c r="S15" s="59">
        <f t="shared" si="3"/>
        <v>0</v>
      </c>
      <c r="T15" s="58">
        <f t="shared" si="11"/>
        <v>0</v>
      </c>
      <c r="U15" s="58">
        <f t="shared" si="4"/>
        <v>0</v>
      </c>
      <c r="V15" s="24"/>
      <c r="W15" s="25"/>
      <c r="X15" s="25"/>
      <c r="Y15" s="26">
        <v>893</v>
      </c>
      <c r="Z15" s="26">
        <v>80</v>
      </c>
      <c r="AA15" s="35">
        <f t="shared" si="5"/>
        <v>973</v>
      </c>
      <c r="AB15" s="25">
        <v>12</v>
      </c>
      <c r="AC15" s="36">
        <f t="shared" si="6"/>
        <v>81.083333333333329</v>
      </c>
      <c r="AD15" s="26">
        <v>160</v>
      </c>
      <c r="AE15" s="26">
        <v>10</v>
      </c>
      <c r="AF15" s="26">
        <f t="shared" si="14"/>
        <v>251.08333333333331</v>
      </c>
      <c r="AG15" s="26">
        <v>2</v>
      </c>
      <c r="AH15" s="26">
        <f t="shared" si="7"/>
        <v>502.16666666666663</v>
      </c>
      <c r="AI15" s="26">
        <f t="shared" si="15"/>
        <v>512.41496598639458</v>
      </c>
      <c r="AJ15" s="26">
        <f t="shared" si="16"/>
        <v>602.84113645458183</v>
      </c>
      <c r="AK15" s="27">
        <f t="shared" si="17"/>
        <v>615.14401679038963</v>
      </c>
      <c r="AL15" s="36">
        <f t="shared" si="18"/>
        <v>661.44517934450494</v>
      </c>
      <c r="AM15" s="36">
        <f t="shared" si="19"/>
        <v>826.80647418063108</v>
      </c>
      <c r="AN15" s="27">
        <f t="shared" si="20"/>
        <v>843.68007569452152</v>
      </c>
      <c r="AO15" s="15">
        <v>850</v>
      </c>
      <c r="AP15" s="18" t="s">
        <v>59</v>
      </c>
    </row>
    <row r="16" spans="2:45" ht="17">
      <c r="B16" s="74">
        <v>0</v>
      </c>
      <c r="C16" s="74">
        <v>0</v>
      </c>
      <c r="D16" s="74">
        <v>0</v>
      </c>
      <c r="E16" s="17">
        <f t="shared" si="9"/>
        <v>0</v>
      </c>
      <c r="F16" s="17">
        <f t="shared" si="12"/>
        <v>0</v>
      </c>
      <c r="G16" s="18" t="s">
        <v>69</v>
      </c>
      <c r="H16" s="19">
        <v>200</v>
      </c>
      <c r="I16" s="20" t="s">
        <v>12</v>
      </c>
      <c r="J16" s="20" t="s">
        <v>9</v>
      </c>
      <c r="K16" s="16" t="s">
        <v>26</v>
      </c>
      <c r="L16" s="32" t="s">
        <v>111</v>
      </c>
      <c r="M16" s="15">
        <v>850</v>
      </c>
      <c r="N16" s="21">
        <f t="shared" si="0"/>
        <v>0</v>
      </c>
      <c r="O16" s="22">
        <f t="shared" si="1"/>
        <v>0</v>
      </c>
      <c r="P16" s="22">
        <f t="shared" si="13"/>
        <v>0</v>
      </c>
      <c r="Q16" s="23">
        <f t="shared" si="2"/>
        <v>0</v>
      </c>
      <c r="R16" s="59">
        <f t="shared" si="10"/>
        <v>0</v>
      </c>
      <c r="S16" s="59">
        <f t="shared" si="3"/>
        <v>0</v>
      </c>
      <c r="T16" s="58">
        <f t="shared" si="11"/>
        <v>0</v>
      </c>
      <c r="U16" s="58">
        <f t="shared" si="4"/>
        <v>0</v>
      </c>
      <c r="V16" s="24"/>
      <c r="W16" s="25"/>
      <c r="X16" s="25"/>
      <c r="Y16" s="26">
        <v>2441</v>
      </c>
      <c r="Z16" s="26">
        <v>80</v>
      </c>
      <c r="AA16" s="35">
        <f t="shared" si="5"/>
        <v>2521</v>
      </c>
      <c r="AB16" s="25">
        <v>30</v>
      </c>
      <c r="AC16" s="36">
        <f t="shared" si="6"/>
        <v>84.033333333333331</v>
      </c>
      <c r="AD16" s="26">
        <v>160</v>
      </c>
      <c r="AE16" s="26">
        <v>10</v>
      </c>
      <c r="AF16" s="26">
        <f t="shared" si="14"/>
        <v>254.03333333333333</v>
      </c>
      <c r="AG16" s="26">
        <v>2</v>
      </c>
      <c r="AH16" s="26">
        <f t="shared" si="7"/>
        <v>508.06666666666666</v>
      </c>
      <c r="AI16" s="26">
        <f t="shared" si="15"/>
        <v>518.43537414965988</v>
      </c>
      <c r="AJ16" s="26">
        <f t="shared" si="16"/>
        <v>609.92396958783513</v>
      </c>
      <c r="AK16" s="27">
        <f t="shared" si="17"/>
        <v>622.37139753860731</v>
      </c>
      <c r="AL16" s="36">
        <f t="shared" si="18"/>
        <v>669.21655649312606</v>
      </c>
      <c r="AM16" s="36">
        <f t="shared" si="19"/>
        <v>836.52069561640758</v>
      </c>
      <c r="AN16" s="27">
        <f t="shared" si="20"/>
        <v>853.59254654735469</v>
      </c>
      <c r="AO16" s="15">
        <v>853</v>
      </c>
      <c r="AP16" s="18" t="s">
        <v>69</v>
      </c>
      <c r="AQ16" s="25"/>
      <c r="AR16" s="15">
        <v>840</v>
      </c>
      <c r="AS16" s="53">
        <f t="shared" si="8"/>
        <v>852.59999999999991</v>
      </c>
    </row>
    <row r="17" spans="2:45" ht="17">
      <c r="B17" s="74">
        <v>0</v>
      </c>
      <c r="C17" s="74">
        <v>0</v>
      </c>
      <c r="D17" s="74">
        <v>0</v>
      </c>
      <c r="E17" s="17">
        <f t="shared" si="9"/>
        <v>0</v>
      </c>
      <c r="F17" s="17">
        <f t="shared" si="12"/>
        <v>0</v>
      </c>
      <c r="G17" s="18" t="s">
        <v>22</v>
      </c>
      <c r="H17" s="19">
        <v>100</v>
      </c>
      <c r="I17" s="20" t="s">
        <v>12</v>
      </c>
      <c r="J17" s="20" t="s">
        <v>9</v>
      </c>
      <c r="K17" s="16" t="s">
        <v>26</v>
      </c>
      <c r="L17" s="32" t="s">
        <v>110</v>
      </c>
      <c r="M17" s="15">
        <v>975</v>
      </c>
      <c r="N17" s="21">
        <f t="shared" si="0"/>
        <v>0</v>
      </c>
      <c r="O17" s="22">
        <f t="shared" si="1"/>
        <v>0</v>
      </c>
      <c r="P17" s="22">
        <f t="shared" si="13"/>
        <v>0</v>
      </c>
      <c r="Q17" s="23">
        <f t="shared" si="2"/>
        <v>0</v>
      </c>
      <c r="R17" s="59">
        <f t="shared" si="10"/>
        <v>0</v>
      </c>
      <c r="S17" s="59">
        <f t="shared" si="3"/>
        <v>0</v>
      </c>
      <c r="T17" s="58">
        <f t="shared" si="11"/>
        <v>0</v>
      </c>
      <c r="U17" s="58">
        <f t="shared" si="4"/>
        <v>0</v>
      </c>
      <c r="V17" s="24"/>
      <c r="W17" s="25"/>
      <c r="X17" s="25"/>
      <c r="Y17" s="26">
        <v>3526</v>
      </c>
      <c r="Z17" s="26">
        <v>80</v>
      </c>
      <c r="AA17" s="35">
        <f t="shared" si="5"/>
        <v>3606</v>
      </c>
      <c r="AB17" s="25">
        <v>30</v>
      </c>
      <c r="AC17" s="36">
        <f t="shared" si="6"/>
        <v>120.2</v>
      </c>
      <c r="AD17" s="26">
        <v>160</v>
      </c>
      <c r="AE17" s="26">
        <v>10</v>
      </c>
      <c r="AF17" s="26">
        <f t="shared" si="14"/>
        <v>290.2</v>
      </c>
      <c r="AG17" s="26">
        <v>2</v>
      </c>
      <c r="AH17" s="26">
        <f t="shared" si="7"/>
        <v>580.4</v>
      </c>
      <c r="AI17" s="26">
        <f t="shared" si="15"/>
        <v>592.24489795918362</v>
      </c>
      <c r="AJ17" s="26">
        <f t="shared" si="16"/>
        <v>696.75870348139256</v>
      </c>
      <c r="AK17" s="27">
        <f t="shared" si="17"/>
        <v>710.97826885856387</v>
      </c>
      <c r="AL17" s="36">
        <f t="shared" si="18"/>
        <v>764.49276221350954</v>
      </c>
      <c r="AM17" s="36">
        <f t="shared" si="19"/>
        <v>955.61595276688683</v>
      </c>
      <c r="AN17" s="27">
        <f t="shared" si="20"/>
        <v>975.11831914988454</v>
      </c>
      <c r="AO17" s="15">
        <v>975</v>
      </c>
      <c r="AP17" s="18" t="s">
        <v>22</v>
      </c>
      <c r="AQ17" s="25"/>
      <c r="AR17" s="15">
        <v>930</v>
      </c>
      <c r="AS17" s="53">
        <f t="shared" si="8"/>
        <v>943.94999999999993</v>
      </c>
    </row>
    <row r="18" spans="2:45" ht="17">
      <c r="B18" s="74">
        <v>0</v>
      </c>
      <c r="C18" s="74">
        <v>0</v>
      </c>
      <c r="D18" s="74">
        <v>0</v>
      </c>
      <c r="E18" s="17">
        <f t="shared" si="9"/>
        <v>0</v>
      </c>
      <c r="F18" s="17">
        <f t="shared" si="12"/>
        <v>0</v>
      </c>
      <c r="G18" s="18" t="s">
        <v>64</v>
      </c>
      <c r="H18" s="19">
        <v>370</v>
      </c>
      <c r="I18" s="20" t="s">
        <v>18</v>
      </c>
      <c r="J18" s="20" t="s">
        <v>9</v>
      </c>
      <c r="K18" s="16" t="s">
        <v>70</v>
      </c>
      <c r="L18" s="32" t="s">
        <v>110</v>
      </c>
      <c r="M18" s="15">
        <v>975</v>
      </c>
      <c r="N18" s="21">
        <f t="shared" si="0"/>
        <v>0</v>
      </c>
      <c r="O18" s="22">
        <f t="shared" si="1"/>
        <v>0</v>
      </c>
      <c r="P18" s="22">
        <f t="shared" si="13"/>
        <v>0</v>
      </c>
      <c r="Q18" s="23">
        <f t="shared" si="2"/>
        <v>0</v>
      </c>
      <c r="R18" s="59">
        <f t="shared" si="10"/>
        <v>0</v>
      </c>
      <c r="S18" s="59">
        <f t="shared" si="3"/>
        <v>0</v>
      </c>
      <c r="T18" s="58">
        <f t="shared" si="11"/>
        <v>0</v>
      </c>
      <c r="U18" s="58">
        <f t="shared" si="4"/>
        <v>0</v>
      </c>
      <c r="V18" s="30"/>
      <c r="W18" s="25"/>
      <c r="X18" s="25"/>
      <c r="Y18" s="26">
        <v>1268</v>
      </c>
      <c r="Z18" s="26">
        <v>80</v>
      </c>
      <c r="AA18" s="35">
        <f t="shared" si="5"/>
        <v>1348</v>
      </c>
      <c r="AB18" s="25">
        <v>12</v>
      </c>
      <c r="AC18" s="36">
        <f t="shared" si="6"/>
        <v>112.33333333333333</v>
      </c>
      <c r="AD18" s="26">
        <v>160</v>
      </c>
      <c r="AE18" s="26">
        <v>10</v>
      </c>
      <c r="AF18" s="26">
        <f t="shared" si="14"/>
        <v>282.33333333333331</v>
      </c>
      <c r="AG18" s="26">
        <v>2</v>
      </c>
      <c r="AH18" s="26">
        <f t="shared" si="7"/>
        <v>564.66666666666663</v>
      </c>
      <c r="AI18" s="26">
        <f t="shared" si="15"/>
        <v>576.19047619047615</v>
      </c>
      <c r="AJ18" s="26">
        <f t="shared" si="16"/>
        <v>677.87114845938368</v>
      </c>
      <c r="AK18" s="27">
        <f t="shared" si="17"/>
        <v>691.70525352998334</v>
      </c>
      <c r="AL18" s="36">
        <f t="shared" si="18"/>
        <v>743.76908981718634</v>
      </c>
      <c r="AM18" s="36">
        <f t="shared" si="19"/>
        <v>929.71136227148293</v>
      </c>
      <c r="AN18" s="27">
        <f t="shared" si="20"/>
        <v>948.68506354232954</v>
      </c>
      <c r="AO18" s="15">
        <v>950</v>
      </c>
      <c r="AP18" s="18" t="s">
        <v>64</v>
      </c>
      <c r="AQ18" s="25"/>
      <c r="AR18" s="15">
        <v>930</v>
      </c>
      <c r="AS18" s="53">
        <f t="shared" si="8"/>
        <v>943.94999999999993</v>
      </c>
    </row>
    <row r="19" spans="2:45" ht="17">
      <c r="B19" s="74">
        <v>0</v>
      </c>
      <c r="C19" s="74">
        <v>0</v>
      </c>
      <c r="D19" s="74">
        <v>0</v>
      </c>
      <c r="E19" s="17">
        <f t="shared" si="9"/>
        <v>0</v>
      </c>
      <c r="F19" s="17">
        <f t="shared" si="12"/>
        <v>0</v>
      </c>
      <c r="G19" s="18" t="s">
        <v>60</v>
      </c>
      <c r="H19" s="19">
        <v>188</v>
      </c>
      <c r="I19" s="20" t="s">
        <v>29</v>
      </c>
      <c r="J19" s="20" t="s">
        <v>9</v>
      </c>
      <c r="K19" s="20" t="s">
        <v>26</v>
      </c>
      <c r="L19" s="32" t="s">
        <v>110</v>
      </c>
      <c r="M19" s="15">
        <v>975</v>
      </c>
      <c r="N19" s="21">
        <f t="shared" si="0"/>
        <v>0</v>
      </c>
      <c r="O19" s="22">
        <f t="shared" si="1"/>
        <v>0</v>
      </c>
      <c r="P19" s="22">
        <f t="shared" si="13"/>
        <v>0</v>
      </c>
      <c r="Q19" s="23">
        <f t="shared" si="2"/>
        <v>0</v>
      </c>
      <c r="R19" s="59">
        <f t="shared" si="10"/>
        <v>0</v>
      </c>
      <c r="S19" s="59">
        <f t="shared" si="3"/>
        <v>0</v>
      </c>
      <c r="T19" s="58">
        <f t="shared" si="11"/>
        <v>0</v>
      </c>
      <c r="U19" s="58">
        <f t="shared" si="4"/>
        <v>0</v>
      </c>
      <c r="V19" s="24"/>
      <c r="W19" s="25"/>
      <c r="X19" s="25"/>
      <c r="Y19" s="26">
        <v>1342</v>
      </c>
      <c r="Z19" s="26">
        <v>80</v>
      </c>
      <c r="AA19" s="35">
        <f t="shared" si="5"/>
        <v>1422</v>
      </c>
      <c r="AB19" s="25">
        <v>12</v>
      </c>
      <c r="AC19" s="36">
        <f t="shared" si="6"/>
        <v>118.5</v>
      </c>
      <c r="AD19" s="26">
        <v>160</v>
      </c>
      <c r="AE19" s="26">
        <v>10</v>
      </c>
      <c r="AF19" s="26">
        <f t="shared" si="14"/>
        <v>288.5</v>
      </c>
      <c r="AG19" s="26">
        <v>2</v>
      </c>
      <c r="AH19" s="26">
        <f t="shared" si="7"/>
        <v>577</v>
      </c>
      <c r="AI19" s="26">
        <f t="shared" si="15"/>
        <v>588.77551020408168</v>
      </c>
      <c r="AJ19" s="26">
        <f t="shared" si="16"/>
        <v>692.67707082833147</v>
      </c>
      <c r="AK19" s="27">
        <f t="shared" si="17"/>
        <v>706.81333757993013</v>
      </c>
      <c r="AL19" s="36">
        <f t="shared" si="18"/>
        <v>760.01434148379576</v>
      </c>
      <c r="AM19" s="36">
        <f t="shared" si="19"/>
        <v>950.0179268547447</v>
      </c>
      <c r="AN19" s="27">
        <f t="shared" si="20"/>
        <v>969.40604781096397</v>
      </c>
      <c r="AO19" s="15">
        <v>970</v>
      </c>
      <c r="AP19" s="18" t="s">
        <v>60</v>
      </c>
      <c r="AQ19" s="25"/>
      <c r="AR19" s="15">
        <v>950</v>
      </c>
      <c r="AS19" s="53">
        <f t="shared" si="8"/>
        <v>964.24999999999989</v>
      </c>
    </row>
    <row r="20" spans="2:45" ht="17">
      <c r="B20" s="74">
        <v>0</v>
      </c>
      <c r="C20" s="74">
        <v>0</v>
      </c>
      <c r="D20" s="74">
        <v>0</v>
      </c>
      <c r="E20" s="17">
        <f t="shared" si="9"/>
        <v>0</v>
      </c>
      <c r="F20" s="17">
        <f t="shared" si="12"/>
        <v>0</v>
      </c>
      <c r="G20" s="18" t="s">
        <v>73</v>
      </c>
      <c r="H20" s="19">
        <v>430</v>
      </c>
      <c r="I20" s="20" t="s">
        <v>29</v>
      </c>
      <c r="J20" s="20" t="s">
        <v>9</v>
      </c>
      <c r="K20" s="16" t="s">
        <v>70</v>
      </c>
      <c r="L20" s="32" t="s">
        <v>110</v>
      </c>
      <c r="M20" s="15">
        <v>1030</v>
      </c>
      <c r="N20" s="21">
        <f t="shared" si="0"/>
        <v>0</v>
      </c>
      <c r="O20" s="22">
        <f t="shared" si="1"/>
        <v>0</v>
      </c>
      <c r="P20" s="22">
        <f t="shared" si="13"/>
        <v>0</v>
      </c>
      <c r="Q20" s="23">
        <f t="shared" si="2"/>
        <v>0</v>
      </c>
      <c r="R20" s="59">
        <f t="shared" si="10"/>
        <v>0</v>
      </c>
      <c r="S20" s="59">
        <f t="shared" si="3"/>
        <v>0</v>
      </c>
      <c r="T20" s="58">
        <f t="shared" si="11"/>
        <v>0</v>
      </c>
      <c r="U20" s="58">
        <f t="shared" si="4"/>
        <v>0</v>
      </c>
      <c r="V20" s="24"/>
      <c r="W20" s="25"/>
      <c r="X20" s="25"/>
      <c r="Y20" s="26">
        <v>1452</v>
      </c>
      <c r="Z20" s="26">
        <v>80</v>
      </c>
      <c r="AA20" s="35">
        <f t="shared" si="5"/>
        <v>1532</v>
      </c>
      <c r="AB20" s="25">
        <v>12</v>
      </c>
      <c r="AC20" s="36">
        <f t="shared" si="6"/>
        <v>127.66666666666667</v>
      </c>
      <c r="AD20" s="26">
        <v>160</v>
      </c>
      <c r="AE20" s="26">
        <v>10</v>
      </c>
      <c r="AF20" s="26">
        <f t="shared" si="14"/>
        <v>297.66666666666669</v>
      </c>
      <c r="AG20" s="26">
        <v>2</v>
      </c>
      <c r="AH20" s="26">
        <f t="shared" si="7"/>
        <v>595.33333333333337</v>
      </c>
      <c r="AI20" s="26">
        <f t="shared" si="15"/>
        <v>607.48299319727892</v>
      </c>
      <c r="AJ20" s="26">
        <f t="shared" si="16"/>
        <v>714.68587434973995</v>
      </c>
      <c r="AK20" s="27">
        <f t="shared" si="17"/>
        <v>729.27130035687753</v>
      </c>
      <c r="AL20" s="36">
        <f t="shared" si="18"/>
        <v>784.16268855578221</v>
      </c>
      <c r="AM20" s="36">
        <f t="shared" si="19"/>
        <v>980.20336069472773</v>
      </c>
      <c r="AN20" s="27">
        <f t="shared" si="20"/>
        <v>1000.2075109129875</v>
      </c>
      <c r="AO20" s="15">
        <v>1000</v>
      </c>
      <c r="AP20" s="18" t="s">
        <v>73</v>
      </c>
      <c r="AQ20" s="25"/>
      <c r="AR20" s="15">
        <v>980</v>
      </c>
      <c r="AS20" s="53">
        <f t="shared" si="8"/>
        <v>994.69999999999993</v>
      </c>
    </row>
    <row r="21" spans="2:45" ht="17">
      <c r="B21" s="74">
        <v>0</v>
      </c>
      <c r="C21" s="74">
        <v>0</v>
      </c>
      <c r="D21" s="74">
        <v>0</v>
      </c>
      <c r="E21" s="17">
        <f t="shared" si="9"/>
        <v>0</v>
      </c>
      <c r="F21" s="17">
        <f t="shared" si="12"/>
        <v>0</v>
      </c>
      <c r="G21" s="18" t="s">
        <v>84</v>
      </c>
      <c r="H21" s="19">
        <v>310</v>
      </c>
      <c r="I21" s="20" t="s">
        <v>29</v>
      </c>
      <c r="J21" s="20" t="s">
        <v>9</v>
      </c>
      <c r="K21" s="16" t="s">
        <v>26</v>
      </c>
      <c r="L21" s="32" t="s">
        <v>110</v>
      </c>
      <c r="M21" s="15">
        <v>1030</v>
      </c>
      <c r="N21" s="21">
        <f t="shared" si="0"/>
        <v>0</v>
      </c>
      <c r="O21" s="22">
        <f t="shared" si="1"/>
        <v>0</v>
      </c>
      <c r="P21" s="22">
        <f t="shared" si="13"/>
        <v>0</v>
      </c>
      <c r="Q21" s="23">
        <f t="shared" si="2"/>
        <v>0</v>
      </c>
      <c r="R21" s="59">
        <f t="shared" si="10"/>
        <v>0</v>
      </c>
      <c r="S21" s="59">
        <f t="shared" si="3"/>
        <v>0</v>
      </c>
      <c r="T21" s="58">
        <f t="shared" si="11"/>
        <v>0</v>
      </c>
      <c r="U21" s="58">
        <f t="shared" si="4"/>
        <v>0</v>
      </c>
      <c r="V21" s="24"/>
      <c r="W21" s="25"/>
      <c r="X21" s="25"/>
      <c r="Y21" s="26">
        <v>1901</v>
      </c>
      <c r="Z21" s="26">
        <v>80</v>
      </c>
      <c r="AA21" s="35">
        <f t="shared" si="5"/>
        <v>1981</v>
      </c>
      <c r="AB21" s="25">
        <v>15</v>
      </c>
      <c r="AC21" s="36">
        <f t="shared" si="6"/>
        <v>132.06666666666666</v>
      </c>
      <c r="AD21" s="26">
        <v>160</v>
      </c>
      <c r="AE21" s="26">
        <v>10</v>
      </c>
      <c r="AF21" s="26">
        <f t="shared" si="14"/>
        <v>302.06666666666666</v>
      </c>
      <c r="AG21" s="26">
        <v>2</v>
      </c>
      <c r="AH21" s="26">
        <f t="shared" si="7"/>
        <v>604.13333333333333</v>
      </c>
      <c r="AI21" s="26">
        <f t="shared" si="15"/>
        <v>616.46258503401361</v>
      </c>
      <c r="AJ21" s="26">
        <f t="shared" si="16"/>
        <v>725.25010004001604</v>
      </c>
      <c r="AK21" s="27">
        <f t="shared" si="17"/>
        <v>740.05112248981231</v>
      </c>
      <c r="AL21" s="36">
        <f t="shared" si="18"/>
        <v>795.75389515033578</v>
      </c>
      <c r="AM21" s="36">
        <f t="shared" si="19"/>
        <v>994.6923689379197</v>
      </c>
      <c r="AN21" s="27">
        <f t="shared" si="20"/>
        <v>1014.9922132019589</v>
      </c>
      <c r="AO21" s="15">
        <v>1015</v>
      </c>
      <c r="AP21" s="18" t="s">
        <v>84</v>
      </c>
      <c r="AQ21" s="25"/>
      <c r="AR21" s="15">
        <v>1015</v>
      </c>
      <c r="AS21" s="53">
        <f t="shared" si="8"/>
        <v>1030.2249999999999</v>
      </c>
    </row>
    <row r="22" spans="2:45" ht="17">
      <c r="B22" s="74">
        <v>0</v>
      </c>
      <c r="C22" s="74">
        <v>0</v>
      </c>
      <c r="D22" s="74">
        <v>0</v>
      </c>
      <c r="E22" s="17">
        <f t="shared" si="9"/>
        <v>0</v>
      </c>
      <c r="F22" s="17">
        <f t="shared" si="12"/>
        <v>0</v>
      </c>
      <c r="G22" s="18" t="s">
        <v>80</v>
      </c>
      <c r="H22" s="19">
        <v>310</v>
      </c>
      <c r="I22" s="20" t="s">
        <v>29</v>
      </c>
      <c r="J22" s="20" t="s">
        <v>9</v>
      </c>
      <c r="K22" s="16" t="s">
        <v>26</v>
      </c>
      <c r="L22" s="32" t="s">
        <v>110</v>
      </c>
      <c r="M22" s="15">
        <v>1030</v>
      </c>
      <c r="N22" s="21">
        <f t="shared" si="0"/>
        <v>0</v>
      </c>
      <c r="O22" s="22">
        <f t="shared" si="1"/>
        <v>0</v>
      </c>
      <c r="P22" s="22">
        <f t="shared" si="13"/>
        <v>0</v>
      </c>
      <c r="Q22" s="23">
        <f t="shared" si="2"/>
        <v>0</v>
      </c>
      <c r="R22" s="59">
        <f t="shared" si="10"/>
        <v>0</v>
      </c>
      <c r="S22" s="59">
        <f t="shared" si="3"/>
        <v>0</v>
      </c>
      <c r="T22" s="58">
        <f t="shared" si="11"/>
        <v>0</v>
      </c>
      <c r="U22" s="58">
        <f t="shared" si="4"/>
        <v>0</v>
      </c>
      <c r="V22" s="24"/>
      <c r="W22" s="25"/>
      <c r="X22" s="25"/>
      <c r="Y22" s="26">
        <v>1974</v>
      </c>
      <c r="Z22" s="26">
        <v>80</v>
      </c>
      <c r="AA22" s="35">
        <f t="shared" si="5"/>
        <v>2054</v>
      </c>
      <c r="AB22" s="25">
        <v>15</v>
      </c>
      <c r="AC22" s="36">
        <f t="shared" si="6"/>
        <v>136.93333333333334</v>
      </c>
      <c r="AD22" s="26">
        <v>160</v>
      </c>
      <c r="AE22" s="26">
        <v>10</v>
      </c>
      <c r="AF22" s="26">
        <f t="shared" si="14"/>
        <v>306.93333333333334</v>
      </c>
      <c r="AG22" s="26">
        <v>2</v>
      </c>
      <c r="AH22" s="26">
        <f t="shared" si="7"/>
        <v>613.86666666666667</v>
      </c>
      <c r="AI22" s="26">
        <f t="shared" si="15"/>
        <v>626.39455782312928</v>
      </c>
      <c r="AJ22" s="26">
        <f t="shared" si="16"/>
        <v>736.93477390956389</v>
      </c>
      <c r="AK22" s="27">
        <f t="shared" si="17"/>
        <v>751.97425909139179</v>
      </c>
      <c r="AL22" s="36">
        <f t="shared" si="18"/>
        <v>808.57447214128149</v>
      </c>
      <c r="AM22" s="36">
        <f t="shared" si="19"/>
        <v>1010.7180901766018</v>
      </c>
      <c r="AN22" s="27">
        <f t="shared" si="20"/>
        <v>1031.3449899761242</v>
      </c>
      <c r="AO22" s="15">
        <v>1031</v>
      </c>
      <c r="AP22" s="18" t="s">
        <v>80</v>
      </c>
      <c r="AQ22" s="25"/>
      <c r="AR22" s="15">
        <v>1032</v>
      </c>
      <c r="AS22" s="53">
        <f t="shared" si="8"/>
        <v>1047.4799999999998</v>
      </c>
    </row>
    <row r="23" spans="2:45" ht="17">
      <c r="B23" s="74">
        <v>0</v>
      </c>
      <c r="C23" s="74">
        <v>0</v>
      </c>
      <c r="D23" s="74">
        <v>0</v>
      </c>
      <c r="E23" s="17">
        <f t="shared" si="9"/>
        <v>0</v>
      </c>
      <c r="F23" s="17">
        <f t="shared" si="12"/>
        <v>0</v>
      </c>
      <c r="G23" s="31" t="s">
        <v>103</v>
      </c>
      <c r="H23" s="32">
        <v>385</v>
      </c>
      <c r="I23" s="32" t="s">
        <v>29</v>
      </c>
      <c r="J23" s="32" t="s">
        <v>9</v>
      </c>
      <c r="K23" s="33" t="s">
        <v>70</v>
      </c>
      <c r="L23" s="32" t="s">
        <v>110</v>
      </c>
      <c r="M23" s="15">
        <v>1030</v>
      </c>
      <c r="N23" s="21">
        <f t="shared" si="0"/>
        <v>0</v>
      </c>
      <c r="O23" s="22">
        <f t="shared" si="1"/>
        <v>0</v>
      </c>
      <c r="P23" s="22">
        <f t="shared" si="13"/>
        <v>0</v>
      </c>
      <c r="Q23" s="23">
        <f t="shared" si="2"/>
        <v>0</v>
      </c>
      <c r="R23" s="59">
        <f t="shared" si="10"/>
        <v>0</v>
      </c>
      <c r="S23" s="59">
        <f t="shared" si="3"/>
        <v>0</v>
      </c>
      <c r="T23" s="58">
        <f t="shared" si="11"/>
        <v>0</v>
      </c>
      <c r="U23" s="58">
        <f t="shared" si="4"/>
        <v>0</v>
      </c>
      <c r="V23" s="30"/>
      <c r="W23" s="34"/>
      <c r="X23" s="34"/>
      <c r="Y23" s="35">
        <v>1393</v>
      </c>
      <c r="Z23" s="26">
        <v>80</v>
      </c>
      <c r="AA23" s="35">
        <f>Y23+Z23</f>
        <v>1473</v>
      </c>
      <c r="AB23" s="34">
        <v>12</v>
      </c>
      <c r="AC23" s="36">
        <f>AA23/AB23</f>
        <v>122.75</v>
      </c>
      <c r="AD23" s="26">
        <v>160</v>
      </c>
      <c r="AE23" s="35">
        <v>10</v>
      </c>
      <c r="AF23" s="26">
        <f t="shared" si="14"/>
        <v>292.75</v>
      </c>
      <c r="AG23" s="26">
        <v>2</v>
      </c>
      <c r="AH23" s="26">
        <f t="shared" si="7"/>
        <v>585.5</v>
      </c>
      <c r="AI23" s="26">
        <f t="shared" si="15"/>
        <v>597.44897959183675</v>
      </c>
      <c r="AJ23" s="26">
        <f t="shared" si="16"/>
        <v>702.88115246098448</v>
      </c>
      <c r="AK23" s="27">
        <f t="shared" si="17"/>
        <v>717.2256657765148</v>
      </c>
      <c r="AL23" s="36">
        <f t="shared" si="18"/>
        <v>771.21039330808037</v>
      </c>
      <c r="AM23" s="36">
        <f t="shared" si="19"/>
        <v>964.01299163510043</v>
      </c>
      <c r="AN23" s="27">
        <f t="shared" si="20"/>
        <v>983.68672615826574</v>
      </c>
      <c r="AO23" s="15">
        <v>1026</v>
      </c>
      <c r="AP23" s="31" t="s">
        <v>83</v>
      </c>
      <c r="AQ23" s="25"/>
      <c r="AR23" s="15">
        <v>1000</v>
      </c>
      <c r="AS23" s="53">
        <f t="shared" si="8"/>
        <v>1014.9999999999999</v>
      </c>
    </row>
    <row r="24" spans="2:45" ht="17">
      <c r="B24" s="74">
        <v>0</v>
      </c>
      <c r="C24" s="74">
        <v>0</v>
      </c>
      <c r="D24" s="74">
        <v>0</v>
      </c>
      <c r="E24" s="17">
        <f t="shared" si="9"/>
        <v>0</v>
      </c>
      <c r="F24" s="17">
        <f t="shared" si="12"/>
        <v>0</v>
      </c>
      <c r="G24" s="18" t="s">
        <v>102</v>
      </c>
      <c r="H24" s="19">
        <v>305</v>
      </c>
      <c r="I24" s="20" t="s">
        <v>29</v>
      </c>
      <c r="J24" s="20" t="s">
        <v>9</v>
      </c>
      <c r="K24" s="20" t="s">
        <v>26</v>
      </c>
      <c r="L24" s="32" t="s">
        <v>110</v>
      </c>
      <c r="M24" s="15">
        <v>1080</v>
      </c>
      <c r="N24" s="21">
        <f t="shared" si="0"/>
        <v>0</v>
      </c>
      <c r="O24" s="22">
        <f t="shared" si="1"/>
        <v>0</v>
      </c>
      <c r="P24" s="22">
        <f t="shared" si="13"/>
        <v>0</v>
      </c>
      <c r="Q24" s="23">
        <f t="shared" si="2"/>
        <v>0</v>
      </c>
      <c r="R24" s="59">
        <f t="shared" si="10"/>
        <v>0</v>
      </c>
      <c r="S24" s="59">
        <f t="shared" si="3"/>
        <v>0</v>
      </c>
      <c r="T24" s="58">
        <f t="shared" si="11"/>
        <v>0</v>
      </c>
      <c r="U24" s="58">
        <f t="shared" si="4"/>
        <v>0</v>
      </c>
      <c r="V24" s="24"/>
      <c r="W24" s="25"/>
      <c r="X24" s="25"/>
      <c r="Y24" s="26">
        <v>2909</v>
      </c>
      <c r="Z24" s="26">
        <v>80</v>
      </c>
      <c r="AA24" s="35">
        <f t="shared" si="5"/>
        <v>2989</v>
      </c>
      <c r="AB24" s="25">
        <v>20</v>
      </c>
      <c r="AC24" s="36">
        <f t="shared" si="6"/>
        <v>149.44999999999999</v>
      </c>
      <c r="AD24" s="26">
        <v>160</v>
      </c>
      <c r="AE24" s="26">
        <v>10</v>
      </c>
      <c r="AF24" s="26">
        <f t="shared" si="14"/>
        <v>319.45</v>
      </c>
      <c r="AG24" s="26">
        <v>2</v>
      </c>
      <c r="AH24" s="26">
        <f t="shared" si="7"/>
        <v>638.9</v>
      </c>
      <c r="AI24" s="26">
        <f t="shared" si="15"/>
        <v>651.9387755102041</v>
      </c>
      <c r="AJ24" s="26">
        <f t="shared" si="16"/>
        <v>766.98679471788716</v>
      </c>
      <c r="AK24" s="27">
        <f t="shared" si="17"/>
        <v>782.63958644682361</v>
      </c>
      <c r="AL24" s="36">
        <f t="shared" si="18"/>
        <v>841.54794241593936</v>
      </c>
      <c r="AM24" s="36">
        <f t="shared" si="19"/>
        <v>1051.9349280199242</v>
      </c>
      <c r="AN24" s="27">
        <f t="shared" si="20"/>
        <v>1073.4029877754328</v>
      </c>
      <c r="AO24" s="15">
        <v>1073</v>
      </c>
      <c r="AP24" s="18" t="s">
        <v>75</v>
      </c>
      <c r="AQ24" s="25"/>
      <c r="AR24" s="15">
        <v>1050</v>
      </c>
      <c r="AS24" s="53">
        <f t="shared" si="8"/>
        <v>1065.75</v>
      </c>
    </row>
    <row r="25" spans="2:45" ht="17">
      <c r="B25" s="74">
        <v>0</v>
      </c>
      <c r="C25" s="74">
        <v>0</v>
      </c>
      <c r="D25" s="74">
        <v>0</v>
      </c>
      <c r="E25" s="17">
        <f t="shared" si="9"/>
        <v>0</v>
      </c>
      <c r="F25" s="17">
        <f t="shared" si="12"/>
        <v>0</v>
      </c>
      <c r="G25" s="18" t="s">
        <v>79</v>
      </c>
      <c r="H25" s="19">
        <v>310</v>
      </c>
      <c r="I25" s="20" t="s">
        <v>29</v>
      </c>
      <c r="J25" s="20" t="s">
        <v>19</v>
      </c>
      <c r="K25" s="16" t="s">
        <v>26</v>
      </c>
      <c r="L25" s="32" t="s">
        <v>110</v>
      </c>
      <c r="M25" s="15">
        <v>1080</v>
      </c>
      <c r="N25" s="21">
        <f t="shared" si="0"/>
        <v>0</v>
      </c>
      <c r="O25" s="22">
        <f t="shared" si="1"/>
        <v>0</v>
      </c>
      <c r="P25" s="22">
        <f t="shared" si="13"/>
        <v>0</v>
      </c>
      <c r="Q25" s="23">
        <f t="shared" si="2"/>
        <v>0</v>
      </c>
      <c r="R25" s="59">
        <f t="shared" si="10"/>
        <v>0</v>
      </c>
      <c r="S25" s="59">
        <f t="shared" si="3"/>
        <v>0</v>
      </c>
      <c r="T25" s="58">
        <f t="shared" si="11"/>
        <v>0</v>
      </c>
      <c r="U25" s="58">
        <f t="shared" si="4"/>
        <v>0</v>
      </c>
      <c r="V25" s="24"/>
      <c r="W25" s="25"/>
      <c r="X25" s="25"/>
      <c r="Y25" s="26">
        <v>2218</v>
      </c>
      <c r="Z25" s="26">
        <v>80</v>
      </c>
      <c r="AA25" s="35">
        <f t="shared" si="5"/>
        <v>2298</v>
      </c>
      <c r="AB25" s="25">
        <v>15</v>
      </c>
      <c r="AC25" s="36">
        <f t="shared" si="6"/>
        <v>153.19999999999999</v>
      </c>
      <c r="AD25" s="26">
        <v>160</v>
      </c>
      <c r="AE25" s="26">
        <v>10</v>
      </c>
      <c r="AF25" s="26">
        <f t="shared" si="14"/>
        <v>323.2</v>
      </c>
      <c r="AG25" s="26">
        <v>2</v>
      </c>
      <c r="AH25" s="26">
        <f t="shared" si="7"/>
        <v>646.4</v>
      </c>
      <c r="AI25" s="26">
        <f t="shared" si="15"/>
        <v>659.59183673469386</v>
      </c>
      <c r="AJ25" s="26">
        <f t="shared" si="16"/>
        <v>775.99039615846334</v>
      </c>
      <c r="AK25" s="27">
        <f t="shared" si="17"/>
        <v>791.8269348555749</v>
      </c>
      <c r="AL25" s="36">
        <f t="shared" si="18"/>
        <v>851.42681167266119</v>
      </c>
      <c r="AM25" s="36">
        <f t="shared" si="19"/>
        <v>1064.2835145908264</v>
      </c>
      <c r="AN25" s="27">
        <f t="shared" si="20"/>
        <v>1086.0035863171697</v>
      </c>
      <c r="AO25" s="15">
        <v>1086</v>
      </c>
      <c r="AP25" s="18" t="s">
        <v>79</v>
      </c>
      <c r="AQ25" s="25"/>
      <c r="AR25" s="15">
        <v>1086</v>
      </c>
      <c r="AS25" s="53">
        <f t="shared" si="8"/>
        <v>1102.29</v>
      </c>
    </row>
    <row r="26" spans="2:45" ht="17">
      <c r="B26" s="74">
        <v>0</v>
      </c>
      <c r="C26" s="74">
        <v>0</v>
      </c>
      <c r="D26" s="74">
        <v>0</v>
      </c>
      <c r="E26" s="17">
        <f t="shared" si="9"/>
        <v>0</v>
      </c>
      <c r="F26" s="17">
        <f t="shared" si="12"/>
        <v>0</v>
      </c>
      <c r="G26" s="18" t="s">
        <v>24</v>
      </c>
      <c r="H26" s="19">
        <v>308</v>
      </c>
      <c r="I26" s="20" t="s">
        <v>29</v>
      </c>
      <c r="J26" s="20" t="s">
        <v>9</v>
      </c>
      <c r="K26" s="20" t="s">
        <v>26</v>
      </c>
      <c r="L26" s="32" t="s">
        <v>110</v>
      </c>
      <c r="M26" s="15">
        <v>1080</v>
      </c>
      <c r="N26" s="21">
        <f t="shared" si="0"/>
        <v>0</v>
      </c>
      <c r="O26" s="22">
        <f t="shared" si="1"/>
        <v>0</v>
      </c>
      <c r="P26" s="22">
        <f t="shared" si="13"/>
        <v>0</v>
      </c>
      <c r="Q26" s="23">
        <f t="shared" si="2"/>
        <v>0</v>
      </c>
      <c r="R26" s="59">
        <f t="shared" si="10"/>
        <v>0</v>
      </c>
      <c r="S26" s="59">
        <f t="shared" si="3"/>
        <v>0</v>
      </c>
      <c r="T26" s="58">
        <f t="shared" si="11"/>
        <v>0</v>
      </c>
      <c r="U26" s="58">
        <f t="shared" si="4"/>
        <v>0</v>
      </c>
      <c r="V26" s="24"/>
      <c r="W26" s="25"/>
      <c r="X26" s="25"/>
      <c r="Y26" s="26">
        <v>2909</v>
      </c>
      <c r="Z26" s="26">
        <v>80</v>
      </c>
      <c r="AA26" s="35">
        <f t="shared" si="5"/>
        <v>2989</v>
      </c>
      <c r="AB26" s="25">
        <v>20</v>
      </c>
      <c r="AC26" s="36">
        <f t="shared" si="6"/>
        <v>149.44999999999999</v>
      </c>
      <c r="AD26" s="26">
        <v>160</v>
      </c>
      <c r="AE26" s="26">
        <v>10</v>
      </c>
      <c r="AF26" s="26">
        <f t="shared" si="14"/>
        <v>319.45</v>
      </c>
      <c r="AG26" s="26">
        <v>2</v>
      </c>
      <c r="AH26" s="26">
        <f t="shared" si="7"/>
        <v>638.9</v>
      </c>
      <c r="AI26" s="26">
        <f t="shared" si="15"/>
        <v>651.9387755102041</v>
      </c>
      <c r="AJ26" s="26">
        <f t="shared" si="16"/>
        <v>766.98679471788716</v>
      </c>
      <c r="AK26" s="27">
        <f t="shared" si="17"/>
        <v>782.63958644682361</v>
      </c>
      <c r="AL26" s="36">
        <f t="shared" si="18"/>
        <v>841.54794241593936</v>
      </c>
      <c r="AM26" s="36">
        <f t="shared" si="19"/>
        <v>1051.9349280199242</v>
      </c>
      <c r="AN26" s="27">
        <f t="shared" si="20"/>
        <v>1073.4029877754328</v>
      </c>
      <c r="AO26" s="15">
        <v>1076</v>
      </c>
      <c r="AP26" s="18" t="s">
        <v>24</v>
      </c>
      <c r="AQ26" s="25"/>
      <c r="AR26" s="15">
        <v>1060</v>
      </c>
      <c r="AS26" s="53">
        <f t="shared" si="8"/>
        <v>1075.8999999999999</v>
      </c>
    </row>
    <row r="27" spans="2:45" ht="17">
      <c r="B27" s="74">
        <v>0</v>
      </c>
      <c r="C27" s="74">
        <v>0</v>
      </c>
      <c r="D27" s="74">
        <v>0</v>
      </c>
      <c r="E27" s="17">
        <f t="shared" si="9"/>
        <v>0</v>
      </c>
      <c r="F27" s="17">
        <f t="shared" si="12"/>
        <v>0</v>
      </c>
      <c r="G27" s="18" t="s">
        <v>82</v>
      </c>
      <c r="H27" s="19">
        <v>310</v>
      </c>
      <c r="I27" s="20" t="s">
        <v>29</v>
      </c>
      <c r="J27" s="20" t="s">
        <v>9</v>
      </c>
      <c r="K27" s="20" t="s">
        <v>20</v>
      </c>
      <c r="L27" s="32" t="s">
        <v>110</v>
      </c>
      <c r="M27" s="15">
        <v>1100</v>
      </c>
      <c r="N27" s="21">
        <f t="shared" si="0"/>
        <v>0</v>
      </c>
      <c r="O27" s="22">
        <f t="shared" si="1"/>
        <v>0</v>
      </c>
      <c r="P27" s="22">
        <f t="shared" si="13"/>
        <v>0</v>
      </c>
      <c r="Q27" s="23">
        <f t="shared" si="2"/>
        <v>0</v>
      </c>
      <c r="R27" s="59">
        <f t="shared" si="10"/>
        <v>0</v>
      </c>
      <c r="S27" s="59">
        <f t="shared" si="3"/>
        <v>0</v>
      </c>
      <c r="T27" s="58">
        <f t="shared" si="11"/>
        <v>0</v>
      </c>
      <c r="U27" s="58">
        <f t="shared" si="4"/>
        <v>0</v>
      </c>
      <c r="V27" s="24"/>
      <c r="W27" s="25"/>
      <c r="X27" s="25"/>
      <c r="Y27" s="26">
        <v>2345</v>
      </c>
      <c r="Z27" s="26">
        <v>80</v>
      </c>
      <c r="AA27" s="35">
        <f t="shared" si="5"/>
        <v>2425</v>
      </c>
      <c r="AB27" s="25">
        <v>15</v>
      </c>
      <c r="AC27" s="36">
        <f t="shared" si="6"/>
        <v>161.66666666666666</v>
      </c>
      <c r="AD27" s="26">
        <v>160</v>
      </c>
      <c r="AE27" s="26">
        <v>10</v>
      </c>
      <c r="AF27" s="26">
        <f t="shared" si="14"/>
        <v>331.66666666666663</v>
      </c>
      <c r="AG27" s="26">
        <v>2</v>
      </c>
      <c r="AH27" s="26">
        <f t="shared" si="7"/>
        <v>663.33333333333326</v>
      </c>
      <c r="AI27" s="26">
        <f t="shared" si="15"/>
        <v>676.87074829931964</v>
      </c>
      <c r="AJ27" s="26">
        <f t="shared" si="16"/>
        <v>796.31852741096429</v>
      </c>
      <c r="AK27" s="27">
        <f t="shared" si="17"/>
        <v>812.56992592955544</v>
      </c>
      <c r="AL27" s="36">
        <f t="shared" si="18"/>
        <v>873.73110315005954</v>
      </c>
      <c r="AM27" s="36">
        <f t="shared" si="19"/>
        <v>1092.1638789375743</v>
      </c>
      <c r="AN27" s="27">
        <f t="shared" si="20"/>
        <v>1114.4529376914024</v>
      </c>
      <c r="AO27" s="15">
        <v>1115</v>
      </c>
      <c r="AP27" s="18" t="s">
        <v>82</v>
      </c>
      <c r="AQ27" s="25"/>
      <c r="AR27" s="15">
        <v>1114</v>
      </c>
      <c r="AS27" s="53">
        <f t="shared" si="8"/>
        <v>1130.7099999999998</v>
      </c>
    </row>
    <row r="28" spans="2:45" ht="17">
      <c r="B28" s="74">
        <v>0</v>
      </c>
      <c r="C28" s="74">
        <v>0</v>
      </c>
      <c r="D28" s="74">
        <v>0</v>
      </c>
      <c r="E28" s="17">
        <f t="shared" si="9"/>
        <v>0</v>
      </c>
      <c r="F28" s="17">
        <f t="shared" si="12"/>
        <v>0</v>
      </c>
      <c r="G28" s="18" t="s">
        <v>81</v>
      </c>
      <c r="H28" s="19">
        <v>310</v>
      </c>
      <c r="I28" s="20" t="s">
        <v>29</v>
      </c>
      <c r="J28" s="20" t="s">
        <v>8</v>
      </c>
      <c r="K28" s="16" t="s">
        <v>26</v>
      </c>
      <c r="L28" s="32" t="s">
        <v>110</v>
      </c>
      <c r="M28" s="15">
        <v>1100</v>
      </c>
      <c r="N28" s="21">
        <f t="shared" si="0"/>
        <v>0</v>
      </c>
      <c r="O28" s="22">
        <f t="shared" si="1"/>
        <v>0</v>
      </c>
      <c r="P28" s="22">
        <f t="shared" si="13"/>
        <v>0</v>
      </c>
      <c r="Q28" s="23">
        <f t="shared" si="2"/>
        <v>0</v>
      </c>
      <c r="R28" s="59">
        <f t="shared" si="10"/>
        <v>0</v>
      </c>
      <c r="S28" s="59">
        <f t="shared" si="3"/>
        <v>0</v>
      </c>
      <c r="T28" s="58">
        <f t="shared" si="11"/>
        <v>0</v>
      </c>
      <c r="U28" s="58">
        <f t="shared" si="4"/>
        <v>0</v>
      </c>
      <c r="V28" s="24"/>
      <c r="W28" s="25"/>
      <c r="X28" s="25"/>
      <c r="Y28" s="26">
        <v>2283</v>
      </c>
      <c r="Z28" s="26">
        <v>80</v>
      </c>
      <c r="AA28" s="35">
        <f t="shared" si="5"/>
        <v>2363</v>
      </c>
      <c r="AB28" s="25">
        <v>15</v>
      </c>
      <c r="AC28" s="36">
        <f t="shared" si="6"/>
        <v>157.53333333333333</v>
      </c>
      <c r="AD28" s="26">
        <v>160</v>
      </c>
      <c r="AE28" s="26">
        <v>10</v>
      </c>
      <c r="AF28" s="26">
        <f t="shared" si="14"/>
        <v>327.5333333333333</v>
      </c>
      <c r="AG28" s="26">
        <v>2</v>
      </c>
      <c r="AH28" s="26">
        <f t="shared" si="7"/>
        <v>655.06666666666661</v>
      </c>
      <c r="AI28" s="26">
        <f t="shared" si="15"/>
        <v>668.43537414965976</v>
      </c>
      <c r="AJ28" s="26">
        <f t="shared" si="16"/>
        <v>786.39455782312916</v>
      </c>
      <c r="AK28" s="27">
        <f t="shared" si="17"/>
        <v>802.44342635013186</v>
      </c>
      <c r="AL28" s="36">
        <f t="shared" si="18"/>
        <v>862.84239392487291</v>
      </c>
      <c r="AM28" s="36">
        <f t="shared" si="19"/>
        <v>1078.5529924060911</v>
      </c>
      <c r="AN28" s="27">
        <f t="shared" si="20"/>
        <v>1100.564277965399</v>
      </c>
      <c r="AO28" s="15">
        <v>1100</v>
      </c>
      <c r="AP28" s="18" t="s">
        <v>81</v>
      </c>
      <c r="AQ28" s="25"/>
      <c r="AR28" s="15">
        <v>1100</v>
      </c>
      <c r="AS28" s="53">
        <f t="shared" si="8"/>
        <v>1116.5</v>
      </c>
    </row>
    <row r="29" spans="2:45" ht="17">
      <c r="B29" s="74">
        <v>0</v>
      </c>
      <c r="C29" s="74">
        <v>0</v>
      </c>
      <c r="D29" s="74">
        <v>0</v>
      </c>
      <c r="E29" s="17">
        <f t="shared" si="9"/>
        <v>0</v>
      </c>
      <c r="F29" s="17">
        <f t="shared" si="12"/>
        <v>0</v>
      </c>
      <c r="G29" s="18" t="s">
        <v>25</v>
      </c>
      <c r="H29" s="19">
        <v>290</v>
      </c>
      <c r="I29" s="20" t="s">
        <v>28</v>
      </c>
      <c r="J29" s="20" t="s">
        <v>9</v>
      </c>
      <c r="K29" s="16" t="s">
        <v>26</v>
      </c>
      <c r="L29" s="32" t="s">
        <v>110</v>
      </c>
      <c r="M29" s="15">
        <v>1200</v>
      </c>
      <c r="N29" s="21">
        <f t="shared" si="0"/>
        <v>0</v>
      </c>
      <c r="O29" s="22">
        <f t="shared" si="1"/>
        <v>0</v>
      </c>
      <c r="P29" s="22">
        <f t="shared" si="13"/>
        <v>0</v>
      </c>
      <c r="Q29" s="23">
        <f t="shared" si="2"/>
        <v>0</v>
      </c>
      <c r="R29" s="59">
        <f t="shared" si="10"/>
        <v>0</v>
      </c>
      <c r="S29" s="59">
        <f t="shared" si="3"/>
        <v>0</v>
      </c>
      <c r="T29" s="58">
        <f t="shared" si="11"/>
        <v>0</v>
      </c>
      <c r="U29" s="58">
        <f t="shared" si="4"/>
        <v>0</v>
      </c>
      <c r="V29" s="24"/>
      <c r="W29" s="25"/>
      <c r="X29" s="25"/>
      <c r="Y29" s="26">
        <v>2100</v>
      </c>
      <c r="Z29" s="26">
        <v>80</v>
      </c>
      <c r="AA29" s="35">
        <f t="shared" si="5"/>
        <v>2180</v>
      </c>
      <c r="AB29" s="25">
        <v>12</v>
      </c>
      <c r="AC29" s="36">
        <f t="shared" si="6"/>
        <v>181.66666666666666</v>
      </c>
      <c r="AD29" s="26">
        <v>160</v>
      </c>
      <c r="AE29" s="26">
        <v>10</v>
      </c>
      <c r="AF29" s="26">
        <f t="shared" si="14"/>
        <v>351.66666666666663</v>
      </c>
      <c r="AG29" s="26">
        <v>2</v>
      </c>
      <c r="AH29" s="26">
        <f t="shared" si="7"/>
        <v>703.33333333333326</v>
      </c>
      <c r="AI29" s="26">
        <f t="shared" si="15"/>
        <v>717.68707482993193</v>
      </c>
      <c r="AJ29" s="26">
        <f t="shared" si="16"/>
        <v>844.33773509403761</v>
      </c>
      <c r="AK29" s="27">
        <f t="shared" si="17"/>
        <v>861.5691174428955</v>
      </c>
      <c r="AL29" s="36">
        <f t="shared" si="18"/>
        <v>926.4184058525758</v>
      </c>
      <c r="AM29" s="36">
        <f t="shared" si="19"/>
        <v>1158.0230073157197</v>
      </c>
      <c r="AN29" s="27">
        <f t="shared" si="20"/>
        <v>1181.6561299139998</v>
      </c>
      <c r="AO29" s="15">
        <v>1182</v>
      </c>
      <c r="AP29" s="18" t="s">
        <v>25</v>
      </c>
      <c r="AQ29" s="25"/>
      <c r="AR29" s="15">
        <v>1120</v>
      </c>
      <c r="AS29" s="53">
        <f t="shared" si="8"/>
        <v>1136.8</v>
      </c>
    </row>
    <row r="30" spans="2:45" ht="17">
      <c r="B30" s="74">
        <v>0</v>
      </c>
      <c r="C30" s="74">
        <v>0</v>
      </c>
      <c r="D30" s="74">
        <v>0</v>
      </c>
      <c r="E30" s="17">
        <f t="shared" si="9"/>
        <v>0</v>
      </c>
      <c r="F30" s="17">
        <f t="shared" si="12"/>
        <v>0</v>
      </c>
      <c r="G30" s="18" t="s">
        <v>65</v>
      </c>
      <c r="H30" s="19">
        <v>290</v>
      </c>
      <c r="I30" s="20" t="s">
        <v>66</v>
      </c>
      <c r="J30" s="20" t="s">
        <v>9</v>
      </c>
      <c r="K30" s="16" t="s">
        <v>20</v>
      </c>
      <c r="L30" s="32" t="s">
        <v>110</v>
      </c>
      <c r="M30" s="15">
        <v>1200</v>
      </c>
      <c r="N30" s="21">
        <f t="shared" si="0"/>
        <v>0</v>
      </c>
      <c r="O30" s="22">
        <f t="shared" si="1"/>
        <v>0</v>
      </c>
      <c r="P30" s="22">
        <f t="shared" si="13"/>
        <v>0</v>
      </c>
      <c r="Q30" s="23">
        <f t="shared" si="2"/>
        <v>0</v>
      </c>
      <c r="R30" s="59">
        <f t="shared" si="10"/>
        <v>0</v>
      </c>
      <c r="S30" s="59">
        <f t="shared" si="3"/>
        <v>0</v>
      </c>
      <c r="T30" s="58">
        <f t="shared" si="11"/>
        <v>0</v>
      </c>
      <c r="U30" s="58">
        <f t="shared" si="4"/>
        <v>0</v>
      </c>
      <c r="V30" s="24"/>
      <c r="W30" s="25"/>
      <c r="X30" s="25"/>
      <c r="Y30" s="26">
        <v>2153</v>
      </c>
      <c r="Z30" s="26">
        <v>80</v>
      </c>
      <c r="AA30" s="35">
        <f t="shared" si="5"/>
        <v>2233</v>
      </c>
      <c r="AB30" s="25">
        <v>12</v>
      </c>
      <c r="AC30" s="36">
        <f t="shared" si="6"/>
        <v>186.08333333333334</v>
      </c>
      <c r="AD30" s="26">
        <v>160</v>
      </c>
      <c r="AE30" s="26">
        <v>10</v>
      </c>
      <c r="AF30" s="26">
        <f t="shared" si="14"/>
        <v>356.08333333333337</v>
      </c>
      <c r="AG30" s="26">
        <v>2</v>
      </c>
      <c r="AH30" s="26">
        <f t="shared" si="7"/>
        <v>712.16666666666674</v>
      </c>
      <c r="AI30" s="26">
        <f t="shared" si="15"/>
        <v>726.70068027210891</v>
      </c>
      <c r="AJ30" s="26">
        <f t="shared" si="16"/>
        <v>854.94197679071635</v>
      </c>
      <c r="AK30" s="27">
        <f t="shared" si="17"/>
        <v>872.38977223542486</v>
      </c>
      <c r="AL30" s="36">
        <f t="shared" si="18"/>
        <v>938.05351853271486</v>
      </c>
      <c r="AM30" s="36">
        <f t="shared" si="19"/>
        <v>1172.5668981658935</v>
      </c>
      <c r="AN30" s="27">
        <f t="shared" si="20"/>
        <v>1196.4968348631567</v>
      </c>
      <c r="AO30" s="15">
        <v>1200</v>
      </c>
      <c r="AP30" s="18" t="s">
        <v>65</v>
      </c>
      <c r="AQ30" s="25"/>
      <c r="AR30" s="15">
        <v>1140</v>
      </c>
      <c r="AS30" s="53">
        <f t="shared" si="8"/>
        <v>1157.0999999999999</v>
      </c>
    </row>
    <row r="31" spans="2:45" ht="17">
      <c r="B31" s="74">
        <v>0</v>
      </c>
      <c r="C31" s="74">
        <v>0</v>
      </c>
      <c r="D31" s="74">
        <v>0</v>
      </c>
      <c r="E31" s="17">
        <f t="shared" si="9"/>
        <v>0</v>
      </c>
      <c r="F31" s="17">
        <f t="shared" si="12"/>
        <v>0</v>
      </c>
      <c r="G31" s="18" t="s">
        <v>68</v>
      </c>
      <c r="H31" s="19">
        <v>290</v>
      </c>
      <c r="I31" s="20" t="s">
        <v>67</v>
      </c>
      <c r="J31" s="20" t="s">
        <v>9</v>
      </c>
      <c r="K31" s="16" t="s">
        <v>26</v>
      </c>
      <c r="L31" s="32" t="s">
        <v>110</v>
      </c>
      <c r="M31" s="15">
        <v>1200</v>
      </c>
      <c r="N31" s="21">
        <f t="shared" si="0"/>
        <v>0</v>
      </c>
      <c r="O31" s="22">
        <f t="shared" si="1"/>
        <v>0</v>
      </c>
      <c r="P31" s="22">
        <f t="shared" si="13"/>
        <v>0</v>
      </c>
      <c r="Q31" s="23">
        <f t="shared" si="2"/>
        <v>0</v>
      </c>
      <c r="R31" s="59">
        <f t="shared" si="10"/>
        <v>0</v>
      </c>
      <c r="S31" s="59">
        <f t="shared" si="3"/>
        <v>0</v>
      </c>
      <c r="T31" s="58">
        <f t="shared" si="11"/>
        <v>0</v>
      </c>
      <c r="U31" s="58">
        <f t="shared" si="4"/>
        <v>0</v>
      </c>
      <c r="V31" s="24"/>
      <c r="W31" s="25"/>
      <c r="X31" s="25"/>
      <c r="Y31" s="26">
        <v>2153</v>
      </c>
      <c r="Z31" s="26">
        <v>80</v>
      </c>
      <c r="AA31" s="35">
        <f t="shared" si="5"/>
        <v>2233</v>
      </c>
      <c r="AB31" s="25">
        <v>12</v>
      </c>
      <c r="AC31" s="36">
        <f t="shared" si="6"/>
        <v>186.08333333333334</v>
      </c>
      <c r="AD31" s="26">
        <v>160</v>
      </c>
      <c r="AE31" s="26">
        <v>10</v>
      </c>
      <c r="AF31" s="26">
        <f t="shared" si="14"/>
        <v>356.08333333333337</v>
      </c>
      <c r="AG31" s="26">
        <v>2</v>
      </c>
      <c r="AH31" s="26">
        <f t="shared" si="7"/>
        <v>712.16666666666674</v>
      </c>
      <c r="AI31" s="26">
        <f t="shared" si="15"/>
        <v>726.70068027210891</v>
      </c>
      <c r="AJ31" s="26">
        <f t="shared" si="16"/>
        <v>854.94197679071635</v>
      </c>
      <c r="AK31" s="27">
        <f t="shared" si="17"/>
        <v>872.38977223542486</v>
      </c>
      <c r="AL31" s="36">
        <f t="shared" si="18"/>
        <v>938.05351853271486</v>
      </c>
      <c r="AM31" s="36">
        <f t="shared" si="19"/>
        <v>1172.5668981658935</v>
      </c>
      <c r="AN31" s="27">
        <f t="shared" si="20"/>
        <v>1196.4968348631567</v>
      </c>
      <c r="AO31" s="15">
        <v>1200</v>
      </c>
      <c r="AP31" s="18" t="s">
        <v>68</v>
      </c>
      <c r="AQ31" s="25"/>
      <c r="AR31" s="15">
        <v>1140</v>
      </c>
      <c r="AS31" s="53">
        <f t="shared" si="8"/>
        <v>1157.0999999999999</v>
      </c>
    </row>
    <row r="32" spans="2:45" ht="17">
      <c r="B32" s="74">
        <v>0</v>
      </c>
      <c r="C32" s="74">
        <v>0</v>
      </c>
      <c r="D32" s="74">
        <v>0</v>
      </c>
      <c r="E32" s="17">
        <f t="shared" si="9"/>
        <v>0</v>
      </c>
      <c r="F32" s="17">
        <f t="shared" si="12"/>
        <v>0</v>
      </c>
      <c r="G32" s="18" t="s">
        <v>120</v>
      </c>
      <c r="H32" s="19">
        <v>320</v>
      </c>
      <c r="I32" s="20" t="s">
        <v>29</v>
      </c>
      <c r="J32" s="20" t="s">
        <v>119</v>
      </c>
      <c r="K32" s="16" t="s">
        <v>26</v>
      </c>
      <c r="L32" s="32" t="s">
        <v>110</v>
      </c>
      <c r="M32" s="15">
        <v>1200</v>
      </c>
      <c r="N32" s="21">
        <f t="shared" si="0"/>
        <v>0</v>
      </c>
      <c r="O32" s="22">
        <f t="shared" si="1"/>
        <v>0</v>
      </c>
      <c r="P32" s="22">
        <f t="shared" si="13"/>
        <v>0</v>
      </c>
      <c r="Q32" s="23">
        <f t="shared" si="2"/>
        <v>0</v>
      </c>
      <c r="R32" s="59">
        <f t="shared" si="10"/>
        <v>0</v>
      </c>
      <c r="S32" s="59">
        <f t="shared" si="3"/>
        <v>0</v>
      </c>
      <c r="T32" s="58">
        <f t="shared" si="11"/>
        <v>0</v>
      </c>
      <c r="U32" s="58">
        <f t="shared" si="4"/>
        <v>0</v>
      </c>
      <c r="V32" s="24"/>
      <c r="W32" s="25"/>
      <c r="X32" s="25"/>
      <c r="Y32" s="26">
        <v>2153</v>
      </c>
      <c r="Z32" s="26">
        <v>80</v>
      </c>
      <c r="AA32" s="35">
        <f t="shared" si="5"/>
        <v>2233</v>
      </c>
      <c r="AB32" s="25">
        <v>12</v>
      </c>
      <c r="AC32" s="36">
        <f t="shared" si="6"/>
        <v>186.08333333333334</v>
      </c>
      <c r="AD32" s="26">
        <v>160</v>
      </c>
      <c r="AE32" s="26">
        <v>10</v>
      </c>
      <c r="AF32" s="26">
        <f>SUM(AC32:AE32)</f>
        <v>356.08333333333337</v>
      </c>
      <c r="AG32" s="26">
        <v>2</v>
      </c>
      <c r="AH32" s="26">
        <f t="shared" si="7"/>
        <v>712.16666666666674</v>
      </c>
      <c r="AI32" s="26">
        <f t="shared" si="15"/>
        <v>726.70068027210891</v>
      </c>
      <c r="AJ32" s="26">
        <f t="shared" si="16"/>
        <v>854.94197679071635</v>
      </c>
      <c r="AK32" s="27">
        <f t="shared" si="17"/>
        <v>872.38977223542486</v>
      </c>
      <c r="AL32" s="36">
        <f t="shared" si="18"/>
        <v>938.05351853271486</v>
      </c>
      <c r="AM32" s="36">
        <f t="shared" si="19"/>
        <v>1172.5668981658935</v>
      </c>
      <c r="AN32" s="27">
        <f t="shared" si="20"/>
        <v>1196.4968348631567</v>
      </c>
      <c r="AO32" s="15">
        <v>1200</v>
      </c>
      <c r="AP32" s="18" t="s">
        <v>120</v>
      </c>
      <c r="AQ32" s="25"/>
      <c r="AR32" s="15"/>
    </row>
    <row r="33" spans="2:45" ht="17">
      <c r="B33" s="74">
        <v>0</v>
      </c>
      <c r="C33" s="74">
        <v>0</v>
      </c>
      <c r="D33" s="74">
        <v>0</v>
      </c>
      <c r="E33" s="17">
        <f t="shared" si="9"/>
        <v>0</v>
      </c>
      <c r="F33" s="17">
        <f t="shared" si="12"/>
        <v>0</v>
      </c>
      <c r="G33" s="18" t="s">
        <v>58</v>
      </c>
      <c r="H33" s="19">
        <v>315</v>
      </c>
      <c r="I33" s="20" t="s">
        <v>29</v>
      </c>
      <c r="J33" s="20" t="s">
        <v>8</v>
      </c>
      <c r="K33" s="20" t="s">
        <v>26</v>
      </c>
      <c r="L33" s="32" t="s">
        <v>110</v>
      </c>
      <c r="M33" s="15">
        <v>1200</v>
      </c>
      <c r="N33" s="21">
        <f t="shared" si="0"/>
        <v>0</v>
      </c>
      <c r="O33" s="22">
        <f t="shared" si="1"/>
        <v>0</v>
      </c>
      <c r="P33" s="22">
        <f t="shared" si="13"/>
        <v>0</v>
      </c>
      <c r="Q33" s="23">
        <f t="shared" si="2"/>
        <v>0</v>
      </c>
      <c r="R33" s="59">
        <f t="shared" si="10"/>
        <v>0</v>
      </c>
      <c r="S33" s="59">
        <f t="shared" si="3"/>
        <v>0</v>
      </c>
      <c r="T33" s="58">
        <f t="shared" si="11"/>
        <v>0</v>
      </c>
      <c r="U33" s="58">
        <f t="shared" si="4"/>
        <v>0</v>
      </c>
      <c r="V33" s="24"/>
      <c r="W33" s="25"/>
      <c r="X33" s="25"/>
      <c r="Y33" s="26">
        <v>1984</v>
      </c>
      <c r="Z33" s="26">
        <v>80</v>
      </c>
      <c r="AA33" s="35">
        <f t="shared" si="5"/>
        <v>2064</v>
      </c>
      <c r="AB33" s="25">
        <v>12</v>
      </c>
      <c r="AC33" s="36">
        <f t="shared" si="6"/>
        <v>172</v>
      </c>
      <c r="AD33" s="26">
        <v>160</v>
      </c>
      <c r="AE33" s="26">
        <v>10</v>
      </c>
      <c r="AF33" s="26">
        <f t="shared" si="14"/>
        <v>342</v>
      </c>
      <c r="AG33" s="26">
        <v>2</v>
      </c>
      <c r="AH33" s="26">
        <f t="shared" si="7"/>
        <v>684</v>
      </c>
      <c r="AI33" s="26">
        <f t="shared" si="15"/>
        <v>697.9591836734694</v>
      </c>
      <c r="AJ33" s="26">
        <f t="shared" si="16"/>
        <v>821.12845138055229</v>
      </c>
      <c r="AK33" s="27">
        <f t="shared" si="17"/>
        <v>837.88617487811462</v>
      </c>
      <c r="AL33" s="36">
        <f t="shared" si="18"/>
        <v>900.95287621302646</v>
      </c>
      <c r="AM33" s="36">
        <f t="shared" si="19"/>
        <v>1126.1910952662829</v>
      </c>
      <c r="AN33" s="27">
        <f t="shared" si="20"/>
        <v>1149.1745870064112</v>
      </c>
      <c r="AO33" s="15">
        <v>1150</v>
      </c>
      <c r="AP33" s="18" t="s">
        <v>58</v>
      </c>
      <c r="AQ33" s="25"/>
      <c r="AR33" s="15">
        <v>1140</v>
      </c>
      <c r="AS33" s="53">
        <f t="shared" si="8"/>
        <v>1157.0999999999999</v>
      </c>
    </row>
    <row r="34" spans="2:45" ht="17">
      <c r="B34" s="74">
        <v>0</v>
      </c>
      <c r="C34" s="74">
        <v>0</v>
      </c>
      <c r="D34" s="74">
        <v>0</v>
      </c>
      <c r="E34" s="17">
        <f t="shared" si="9"/>
        <v>0</v>
      </c>
      <c r="F34" s="17">
        <f t="shared" si="12"/>
        <v>0</v>
      </c>
      <c r="G34" s="18" t="s">
        <v>71</v>
      </c>
      <c r="H34" s="19">
        <v>310</v>
      </c>
      <c r="I34" s="20" t="s">
        <v>29</v>
      </c>
      <c r="J34" s="16" t="s">
        <v>76</v>
      </c>
      <c r="K34" s="16" t="s">
        <v>26</v>
      </c>
      <c r="L34" s="32" t="s">
        <v>110</v>
      </c>
      <c r="M34" s="15">
        <v>1200</v>
      </c>
      <c r="N34" s="21">
        <f t="shared" si="0"/>
        <v>0</v>
      </c>
      <c r="O34" s="22">
        <f t="shared" si="1"/>
        <v>0</v>
      </c>
      <c r="P34" s="22">
        <f t="shared" si="13"/>
        <v>0</v>
      </c>
      <c r="Q34" s="23">
        <f t="shared" si="2"/>
        <v>0</v>
      </c>
      <c r="R34" s="59">
        <f t="shared" si="10"/>
        <v>0</v>
      </c>
      <c r="S34" s="59">
        <f t="shared" si="3"/>
        <v>0</v>
      </c>
      <c r="T34" s="58">
        <f t="shared" si="11"/>
        <v>0</v>
      </c>
      <c r="U34" s="58">
        <f t="shared" si="4"/>
        <v>0</v>
      </c>
      <c r="V34" s="24"/>
      <c r="W34" s="25"/>
      <c r="X34" s="25"/>
      <c r="Y34" s="26">
        <v>2187</v>
      </c>
      <c r="Z34" s="26">
        <v>80</v>
      </c>
      <c r="AA34" s="35">
        <f t="shared" si="5"/>
        <v>2267</v>
      </c>
      <c r="AB34" s="25">
        <v>12</v>
      </c>
      <c r="AC34" s="36">
        <f t="shared" si="6"/>
        <v>188.91666666666666</v>
      </c>
      <c r="AD34" s="26">
        <v>160</v>
      </c>
      <c r="AE34" s="26">
        <v>10</v>
      </c>
      <c r="AF34" s="26">
        <f t="shared" si="14"/>
        <v>358.91666666666663</v>
      </c>
      <c r="AG34" s="26">
        <v>2</v>
      </c>
      <c r="AH34" s="26">
        <f t="shared" si="7"/>
        <v>717.83333333333326</v>
      </c>
      <c r="AI34" s="26">
        <f t="shared" si="15"/>
        <v>732.4829931972788</v>
      </c>
      <c r="AJ34" s="26">
        <f t="shared" si="16"/>
        <v>861.74469787915154</v>
      </c>
      <c r="AK34" s="27">
        <f t="shared" si="17"/>
        <v>879.33132436648123</v>
      </c>
      <c r="AL34" s="36">
        <f t="shared" si="18"/>
        <v>945.51755308223778</v>
      </c>
      <c r="AM34" s="36">
        <f t="shared" si="19"/>
        <v>1181.8969413527971</v>
      </c>
      <c r="AN34" s="27">
        <f t="shared" si="20"/>
        <v>1206.0172870946908</v>
      </c>
      <c r="AO34" s="15">
        <v>1210</v>
      </c>
      <c r="AP34" s="18" t="s">
        <v>71</v>
      </c>
      <c r="AQ34" s="25"/>
      <c r="AR34" s="15">
        <v>1140</v>
      </c>
      <c r="AS34" s="53">
        <f t="shared" si="8"/>
        <v>1157.0999999999999</v>
      </c>
    </row>
    <row r="35" spans="2:45" ht="17">
      <c r="B35" s="74">
        <v>0</v>
      </c>
      <c r="C35" s="74">
        <v>0</v>
      </c>
      <c r="D35" s="74">
        <v>0</v>
      </c>
      <c r="E35" s="17">
        <f t="shared" si="9"/>
        <v>0</v>
      </c>
      <c r="F35" s="17">
        <f t="shared" si="12"/>
        <v>0</v>
      </c>
      <c r="G35" s="18" t="s">
        <v>61</v>
      </c>
      <c r="H35" s="19">
        <v>210</v>
      </c>
      <c r="I35" s="37" t="s">
        <v>62</v>
      </c>
      <c r="J35" s="20" t="s">
        <v>9</v>
      </c>
      <c r="K35" s="20" t="s">
        <v>20</v>
      </c>
      <c r="L35" s="32" t="s">
        <v>110</v>
      </c>
      <c r="M35" s="15">
        <v>1200</v>
      </c>
      <c r="N35" s="21">
        <f t="shared" si="0"/>
        <v>0</v>
      </c>
      <c r="O35" s="22">
        <f t="shared" si="1"/>
        <v>0</v>
      </c>
      <c r="P35" s="22">
        <f t="shared" si="13"/>
        <v>0</v>
      </c>
      <c r="Q35" s="23">
        <f t="shared" si="2"/>
        <v>0</v>
      </c>
      <c r="R35" s="59">
        <f t="shared" si="10"/>
        <v>0</v>
      </c>
      <c r="S35" s="59">
        <f t="shared" si="3"/>
        <v>0</v>
      </c>
      <c r="T35" s="58">
        <f t="shared" si="11"/>
        <v>0</v>
      </c>
      <c r="U35" s="58">
        <f t="shared" si="4"/>
        <v>0</v>
      </c>
      <c r="V35" s="24"/>
      <c r="W35" s="25"/>
      <c r="X35" s="25"/>
      <c r="Y35" s="26">
        <v>2213</v>
      </c>
      <c r="Z35" s="26">
        <v>80</v>
      </c>
      <c r="AA35" s="35">
        <f t="shared" si="5"/>
        <v>2293</v>
      </c>
      <c r="AB35" s="25">
        <v>12</v>
      </c>
      <c r="AC35" s="36">
        <f t="shared" si="6"/>
        <v>191.08333333333334</v>
      </c>
      <c r="AD35" s="26">
        <v>160</v>
      </c>
      <c r="AE35" s="26">
        <v>10</v>
      </c>
      <c r="AF35" s="26">
        <f t="shared" si="14"/>
        <v>361.08333333333337</v>
      </c>
      <c r="AG35" s="26">
        <v>2</v>
      </c>
      <c r="AH35" s="26">
        <f t="shared" si="7"/>
        <v>722.16666666666674</v>
      </c>
      <c r="AI35" s="26">
        <f t="shared" si="15"/>
        <v>736.90476190476204</v>
      </c>
      <c r="AJ35" s="26">
        <f t="shared" si="16"/>
        <v>866.94677871148474</v>
      </c>
      <c r="AK35" s="27">
        <f t="shared" si="17"/>
        <v>884.63957011375999</v>
      </c>
      <c r="AL35" s="36">
        <f t="shared" si="18"/>
        <v>951.22534420834404</v>
      </c>
      <c r="AM35" s="36">
        <f t="shared" si="19"/>
        <v>1189.03168026043</v>
      </c>
      <c r="AN35" s="27">
        <f t="shared" si="20"/>
        <v>1213.2976329188061</v>
      </c>
      <c r="AO35" s="15">
        <v>1213</v>
      </c>
      <c r="AP35" s="18" t="s">
        <v>61</v>
      </c>
      <c r="AQ35" s="25"/>
      <c r="AR35" s="15">
        <v>1150</v>
      </c>
      <c r="AS35" s="53">
        <f t="shared" si="8"/>
        <v>1167.25</v>
      </c>
    </row>
    <row r="36" spans="2:45" ht="17">
      <c r="B36" s="74">
        <v>0</v>
      </c>
      <c r="C36" s="74">
        <v>0</v>
      </c>
      <c r="D36" s="74">
        <v>0</v>
      </c>
      <c r="E36" s="17">
        <f t="shared" si="9"/>
        <v>0</v>
      </c>
      <c r="F36" s="17">
        <f t="shared" si="12"/>
        <v>0</v>
      </c>
      <c r="G36" s="18" t="s">
        <v>56</v>
      </c>
      <c r="H36" s="19">
        <v>400</v>
      </c>
      <c r="I36" s="20" t="s">
        <v>18</v>
      </c>
      <c r="J36" s="20" t="s">
        <v>9</v>
      </c>
      <c r="K36" s="16" t="s">
        <v>70</v>
      </c>
      <c r="L36" s="32" t="s">
        <v>110</v>
      </c>
      <c r="M36" s="15">
        <v>1200</v>
      </c>
      <c r="N36" s="21">
        <f t="shared" si="0"/>
        <v>0</v>
      </c>
      <c r="O36" s="22">
        <f t="shared" si="1"/>
        <v>0</v>
      </c>
      <c r="P36" s="22">
        <f t="shared" si="13"/>
        <v>0</v>
      </c>
      <c r="Q36" s="23">
        <f t="shared" si="2"/>
        <v>0</v>
      </c>
      <c r="R36" s="59">
        <f t="shared" si="10"/>
        <v>0</v>
      </c>
      <c r="S36" s="59">
        <f t="shared" si="3"/>
        <v>0</v>
      </c>
      <c r="T36" s="58">
        <f t="shared" si="11"/>
        <v>0</v>
      </c>
      <c r="U36" s="58">
        <f t="shared" si="4"/>
        <v>0</v>
      </c>
      <c r="V36" s="24"/>
      <c r="W36" s="25"/>
      <c r="X36" s="25"/>
      <c r="Y36" s="26">
        <v>2131</v>
      </c>
      <c r="Z36" s="26">
        <v>80</v>
      </c>
      <c r="AA36" s="35">
        <f t="shared" si="5"/>
        <v>2211</v>
      </c>
      <c r="AB36" s="25">
        <v>12</v>
      </c>
      <c r="AC36" s="36">
        <f t="shared" si="6"/>
        <v>184.25</v>
      </c>
      <c r="AD36" s="26">
        <v>160</v>
      </c>
      <c r="AE36" s="26">
        <v>10</v>
      </c>
      <c r="AF36" s="26">
        <f t="shared" si="14"/>
        <v>354.25</v>
      </c>
      <c r="AG36" s="26">
        <v>2</v>
      </c>
      <c r="AH36" s="26">
        <f t="shared" si="7"/>
        <v>708.5</v>
      </c>
      <c r="AI36" s="26">
        <f t="shared" si="15"/>
        <v>722.9591836734694</v>
      </c>
      <c r="AJ36" s="26">
        <f t="shared" si="16"/>
        <v>850.54021608643461</v>
      </c>
      <c r="AK36" s="27">
        <f t="shared" si="17"/>
        <v>867.89817968003535</v>
      </c>
      <c r="AL36" s="36">
        <f t="shared" si="18"/>
        <v>933.2238491183175</v>
      </c>
      <c r="AM36" s="36">
        <f t="shared" si="19"/>
        <v>1166.5298113978968</v>
      </c>
      <c r="AN36" s="27">
        <f t="shared" si="20"/>
        <v>1190.3365422427519</v>
      </c>
      <c r="AO36" s="15">
        <v>1190</v>
      </c>
      <c r="AP36" s="18" t="s">
        <v>56</v>
      </c>
      <c r="AQ36" s="25"/>
      <c r="AR36" s="15">
        <v>1150</v>
      </c>
      <c r="AS36" s="53">
        <f t="shared" si="8"/>
        <v>1167.25</v>
      </c>
    </row>
    <row r="37" spans="2:45" ht="17">
      <c r="B37" s="74">
        <v>0</v>
      </c>
      <c r="C37" s="74">
        <v>0</v>
      </c>
      <c r="D37" s="74">
        <v>0</v>
      </c>
      <c r="E37" s="17">
        <f t="shared" si="9"/>
        <v>0</v>
      </c>
      <c r="F37" s="17">
        <f t="shared" si="12"/>
        <v>0</v>
      </c>
      <c r="G37" s="18" t="s">
        <v>54</v>
      </c>
      <c r="H37" s="19">
        <v>190</v>
      </c>
      <c r="I37" s="20" t="s">
        <v>29</v>
      </c>
      <c r="J37" s="20" t="s">
        <v>9</v>
      </c>
      <c r="K37" s="20" t="s">
        <v>20</v>
      </c>
      <c r="L37" s="32" t="s">
        <v>110</v>
      </c>
      <c r="M37" s="15">
        <v>1200</v>
      </c>
      <c r="N37" s="21">
        <f t="shared" si="0"/>
        <v>0</v>
      </c>
      <c r="O37" s="22">
        <f t="shared" si="1"/>
        <v>0</v>
      </c>
      <c r="P37" s="22">
        <f t="shared" si="13"/>
        <v>0</v>
      </c>
      <c r="Q37" s="23">
        <f t="shared" si="2"/>
        <v>0</v>
      </c>
      <c r="R37" s="59">
        <f t="shared" si="10"/>
        <v>0</v>
      </c>
      <c r="S37" s="59">
        <f t="shared" si="3"/>
        <v>0</v>
      </c>
      <c r="T37" s="58">
        <f t="shared" si="11"/>
        <v>0</v>
      </c>
      <c r="U37" s="58">
        <f t="shared" si="4"/>
        <v>0</v>
      </c>
      <c r="V37" s="24"/>
      <c r="W37" s="25"/>
      <c r="X37" s="25"/>
      <c r="Y37" s="26">
        <v>2147</v>
      </c>
      <c r="Z37" s="26">
        <v>80</v>
      </c>
      <c r="AA37" s="35">
        <f t="shared" si="5"/>
        <v>2227</v>
      </c>
      <c r="AB37" s="25">
        <v>12</v>
      </c>
      <c r="AC37" s="36">
        <f t="shared" si="6"/>
        <v>185.58333333333334</v>
      </c>
      <c r="AD37" s="26">
        <v>160</v>
      </c>
      <c r="AE37" s="26">
        <v>10</v>
      </c>
      <c r="AF37" s="26">
        <f t="shared" si="14"/>
        <v>355.58333333333337</v>
      </c>
      <c r="AG37" s="26">
        <v>2</v>
      </c>
      <c r="AH37" s="26">
        <f t="shared" si="7"/>
        <v>711.16666666666674</v>
      </c>
      <c r="AI37" s="26">
        <f t="shared" si="15"/>
        <v>725.68027210884361</v>
      </c>
      <c r="AJ37" s="26">
        <f t="shared" si="16"/>
        <v>853.74149659863951</v>
      </c>
      <c r="AK37" s="27">
        <f t="shared" si="17"/>
        <v>871.16479244759137</v>
      </c>
      <c r="AL37" s="36">
        <f t="shared" si="18"/>
        <v>936.73633596515197</v>
      </c>
      <c r="AM37" s="36">
        <f t="shared" si="19"/>
        <v>1170.9204199564399</v>
      </c>
      <c r="AN37" s="27">
        <f t="shared" si="20"/>
        <v>1194.8167550575918</v>
      </c>
      <c r="AO37" s="15">
        <v>1194</v>
      </c>
      <c r="AP37" s="18" t="s">
        <v>54</v>
      </c>
      <c r="AQ37" s="25"/>
      <c r="AR37" s="15">
        <v>1160</v>
      </c>
      <c r="AS37" s="53">
        <f t="shared" si="8"/>
        <v>1177.3999999999999</v>
      </c>
    </row>
    <row r="38" spans="2:45" ht="17">
      <c r="B38" s="74">
        <v>0</v>
      </c>
      <c r="C38" s="74">
        <v>0</v>
      </c>
      <c r="D38" s="74">
        <v>0</v>
      </c>
      <c r="E38" s="17">
        <f t="shared" si="9"/>
        <v>0</v>
      </c>
      <c r="F38" s="17">
        <f t="shared" si="12"/>
        <v>0</v>
      </c>
      <c r="G38" s="18" t="s">
        <v>23</v>
      </c>
      <c r="H38" s="19">
        <v>350</v>
      </c>
      <c r="I38" s="20" t="s">
        <v>29</v>
      </c>
      <c r="J38" s="20" t="s">
        <v>9</v>
      </c>
      <c r="K38" s="20" t="s">
        <v>20</v>
      </c>
      <c r="L38" s="32" t="s">
        <v>110</v>
      </c>
      <c r="M38" s="15">
        <v>1200</v>
      </c>
      <c r="N38" s="21">
        <f t="shared" si="0"/>
        <v>0</v>
      </c>
      <c r="O38" s="22">
        <f t="shared" si="1"/>
        <v>0</v>
      </c>
      <c r="P38" s="22">
        <f t="shared" si="13"/>
        <v>0</v>
      </c>
      <c r="Q38" s="23">
        <f t="shared" si="2"/>
        <v>0</v>
      </c>
      <c r="R38" s="59">
        <f t="shared" si="10"/>
        <v>0</v>
      </c>
      <c r="S38" s="59">
        <f t="shared" si="3"/>
        <v>0</v>
      </c>
      <c r="T38" s="58">
        <f t="shared" si="11"/>
        <v>0</v>
      </c>
      <c r="U38" s="58">
        <f t="shared" si="4"/>
        <v>0</v>
      </c>
      <c r="V38" s="24"/>
      <c r="W38" s="25"/>
      <c r="X38" s="25"/>
      <c r="Y38" s="26">
        <v>2188</v>
      </c>
      <c r="Z38" s="26">
        <v>80</v>
      </c>
      <c r="AA38" s="35">
        <f t="shared" si="5"/>
        <v>2268</v>
      </c>
      <c r="AB38" s="25">
        <v>12</v>
      </c>
      <c r="AC38" s="36">
        <f t="shared" si="6"/>
        <v>189</v>
      </c>
      <c r="AD38" s="26">
        <v>160</v>
      </c>
      <c r="AE38" s="26">
        <v>10</v>
      </c>
      <c r="AF38" s="26">
        <f t="shared" si="14"/>
        <v>359</v>
      </c>
      <c r="AG38" s="26">
        <v>2</v>
      </c>
      <c r="AH38" s="26">
        <f t="shared" si="7"/>
        <v>718</v>
      </c>
      <c r="AI38" s="26">
        <f t="shared" si="15"/>
        <v>732.65306122448976</v>
      </c>
      <c r="AJ38" s="26">
        <f t="shared" si="16"/>
        <v>861.94477791116446</v>
      </c>
      <c r="AK38" s="27">
        <f t="shared" si="17"/>
        <v>879.53548766445351</v>
      </c>
      <c r="AL38" s="36">
        <f t="shared" si="18"/>
        <v>945.73708351016501</v>
      </c>
      <c r="AM38" s="36">
        <f t="shared" si="19"/>
        <v>1182.1713543877063</v>
      </c>
      <c r="AN38" s="27">
        <f t="shared" si="20"/>
        <v>1206.2973003956188</v>
      </c>
      <c r="AO38" s="15">
        <v>1207</v>
      </c>
      <c r="AP38" s="18" t="s">
        <v>23</v>
      </c>
      <c r="AQ38" s="25"/>
      <c r="AR38" s="15">
        <v>1160</v>
      </c>
      <c r="AS38" s="53">
        <f t="shared" si="8"/>
        <v>1177.3999999999999</v>
      </c>
    </row>
    <row r="39" spans="2:45" ht="17">
      <c r="B39" s="74">
        <v>0</v>
      </c>
      <c r="C39" s="74">
        <v>0</v>
      </c>
      <c r="D39" s="74">
        <v>0</v>
      </c>
      <c r="E39" s="17">
        <f t="shared" si="9"/>
        <v>0</v>
      </c>
      <c r="F39" s="17">
        <f t="shared" si="12"/>
        <v>0</v>
      </c>
      <c r="G39" s="18" t="s">
        <v>55</v>
      </c>
      <c r="H39" s="19">
        <v>340</v>
      </c>
      <c r="I39" s="20" t="s">
        <v>29</v>
      </c>
      <c r="J39" s="20" t="s">
        <v>36</v>
      </c>
      <c r="K39" s="16" t="s">
        <v>26</v>
      </c>
      <c r="L39" s="32" t="s">
        <v>110</v>
      </c>
      <c r="M39" s="15">
        <v>1250</v>
      </c>
      <c r="N39" s="21">
        <f t="shared" si="0"/>
        <v>0</v>
      </c>
      <c r="O39" s="22">
        <f t="shared" si="1"/>
        <v>0</v>
      </c>
      <c r="P39" s="22">
        <f t="shared" si="13"/>
        <v>0</v>
      </c>
      <c r="Q39" s="23">
        <f t="shared" si="2"/>
        <v>0</v>
      </c>
      <c r="R39" s="59">
        <f t="shared" si="10"/>
        <v>0</v>
      </c>
      <c r="S39" s="59">
        <f t="shared" si="3"/>
        <v>0</v>
      </c>
      <c r="T39" s="58">
        <f t="shared" si="11"/>
        <v>0</v>
      </c>
      <c r="U39" s="58">
        <f t="shared" si="4"/>
        <v>0</v>
      </c>
      <c r="V39" s="24"/>
      <c r="W39" s="25"/>
      <c r="X39" s="25"/>
      <c r="Y39" s="26">
        <v>2334</v>
      </c>
      <c r="Z39" s="26">
        <v>80</v>
      </c>
      <c r="AA39" s="35">
        <f t="shared" si="5"/>
        <v>2414</v>
      </c>
      <c r="AB39" s="25">
        <v>12</v>
      </c>
      <c r="AC39" s="36">
        <f t="shared" si="6"/>
        <v>201.16666666666666</v>
      </c>
      <c r="AD39" s="26">
        <v>160</v>
      </c>
      <c r="AE39" s="26">
        <v>10</v>
      </c>
      <c r="AF39" s="26">
        <f t="shared" si="14"/>
        <v>371.16666666666663</v>
      </c>
      <c r="AG39" s="26">
        <v>2</v>
      </c>
      <c r="AH39" s="26">
        <f t="shared" si="7"/>
        <v>742.33333333333326</v>
      </c>
      <c r="AI39" s="26">
        <f t="shared" si="15"/>
        <v>757.4829931972788</v>
      </c>
      <c r="AJ39" s="26">
        <f t="shared" si="16"/>
        <v>891.15646258503386</v>
      </c>
      <c r="AK39" s="27">
        <f t="shared" si="17"/>
        <v>909.34332916840197</v>
      </c>
      <c r="AL39" s="36">
        <f t="shared" si="18"/>
        <v>977.78852598752894</v>
      </c>
      <c r="AM39" s="36">
        <f t="shared" si="19"/>
        <v>1222.2356574844111</v>
      </c>
      <c r="AN39" s="27">
        <f t="shared" si="20"/>
        <v>1247.1792423310319</v>
      </c>
      <c r="AO39" s="15">
        <v>1250</v>
      </c>
      <c r="AP39" s="18" t="s">
        <v>55</v>
      </c>
      <c r="AQ39" s="25"/>
      <c r="AR39" s="15">
        <v>1200</v>
      </c>
      <c r="AS39" s="53">
        <f t="shared" si="8"/>
        <v>1217.9999999999998</v>
      </c>
    </row>
    <row r="40" spans="2:45" ht="17">
      <c r="B40" s="74">
        <v>0</v>
      </c>
      <c r="C40" s="74">
        <v>0</v>
      </c>
      <c r="D40" s="74">
        <v>0</v>
      </c>
      <c r="E40" s="17">
        <f t="shared" si="9"/>
        <v>0</v>
      </c>
      <c r="F40" s="17">
        <f t="shared" si="12"/>
        <v>0</v>
      </c>
      <c r="G40" s="18" t="s">
        <v>72</v>
      </c>
      <c r="H40" s="19">
        <v>300</v>
      </c>
      <c r="I40" s="16" t="s">
        <v>12</v>
      </c>
      <c r="J40" s="16" t="s">
        <v>77</v>
      </c>
      <c r="K40" s="16" t="s">
        <v>26</v>
      </c>
      <c r="L40" s="32" t="s">
        <v>110</v>
      </c>
      <c r="M40" s="15">
        <v>1250</v>
      </c>
      <c r="N40" s="21">
        <f t="shared" si="0"/>
        <v>0</v>
      </c>
      <c r="O40" s="22">
        <f t="shared" si="1"/>
        <v>0</v>
      </c>
      <c r="P40" s="22">
        <f t="shared" si="13"/>
        <v>0</v>
      </c>
      <c r="Q40" s="23">
        <f t="shared" si="2"/>
        <v>0</v>
      </c>
      <c r="R40" s="59">
        <f t="shared" si="10"/>
        <v>0</v>
      </c>
      <c r="S40" s="59">
        <f t="shared" si="3"/>
        <v>0</v>
      </c>
      <c r="T40" s="58">
        <f t="shared" si="11"/>
        <v>0</v>
      </c>
      <c r="U40" s="58">
        <f t="shared" si="4"/>
        <v>0</v>
      </c>
      <c r="V40" s="24"/>
      <c r="W40" s="25"/>
      <c r="X40" s="25"/>
      <c r="Y40" s="26">
        <v>2188</v>
      </c>
      <c r="Z40" s="26">
        <v>80</v>
      </c>
      <c r="AA40" s="35">
        <f t="shared" si="5"/>
        <v>2268</v>
      </c>
      <c r="AB40" s="25">
        <v>12</v>
      </c>
      <c r="AC40" s="36">
        <f t="shared" si="6"/>
        <v>189</v>
      </c>
      <c r="AD40" s="26">
        <v>160</v>
      </c>
      <c r="AE40" s="26">
        <v>10</v>
      </c>
      <c r="AF40" s="26">
        <f t="shared" si="14"/>
        <v>359</v>
      </c>
      <c r="AG40" s="26">
        <v>2</v>
      </c>
      <c r="AH40" s="26">
        <f t="shared" si="7"/>
        <v>718</v>
      </c>
      <c r="AI40" s="26">
        <f t="shared" si="15"/>
        <v>732.65306122448976</v>
      </c>
      <c r="AJ40" s="26">
        <f t="shared" si="16"/>
        <v>861.94477791116446</v>
      </c>
      <c r="AK40" s="27">
        <f t="shared" si="17"/>
        <v>879.53548766445351</v>
      </c>
      <c r="AL40" s="36">
        <f t="shared" si="18"/>
        <v>945.73708351016501</v>
      </c>
      <c r="AM40" s="36">
        <f t="shared" si="19"/>
        <v>1182.1713543877063</v>
      </c>
      <c r="AN40" s="27">
        <f t="shared" si="20"/>
        <v>1206.2973003956188</v>
      </c>
      <c r="AO40" s="15">
        <v>1207</v>
      </c>
      <c r="AP40" s="18" t="s">
        <v>72</v>
      </c>
      <c r="AQ40" s="25"/>
      <c r="AR40" s="15">
        <v>1260</v>
      </c>
      <c r="AS40" s="53">
        <f t="shared" si="8"/>
        <v>1278.8999999999999</v>
      </c>
    </row>
    <row r="41" spans="2:45" ht="17">
      <c r="B41" s="74">
        <v>0</v>
      </c>
      <c r="C41" s="74">
        <v>0</v>
      </c>
      <c r="D41" s="74">
        <v>0</v>
      </c>
      <c r="E41" s="17">
        <f t="shared" si="9"/>
        <v>0</v>
      </c>
      <c r="F41" s="17">
        <f t="shared" si="12"/>
        <v>0</v>
      </c>
      <c r="G41" s="18" t="s">
        <v>57</v>
      </c>
      <c r="H41" s="19">
        <v>310</v>
      </c>
      <c r="I41" s="20" t="s">
        <v>12</v>
      </c>
      <c r="J41" s="20" t="s">
        <v>9</v>
      </c>
      <c r="K41" s="20" t="s">
        <v>20</v>
      </c>
      <c r="L41" s="32" t="s">
        <v>110</v>
      </c>
      <c r="M41" s="15">
        <v>1371</v>
      </c>
      <c r="N41" s="21">
        <f t="shared" si="0"/>
        <v>0</v>
      </c>
      <c r="O41" s="22">
        <f t="shared" si="1"/>
        <v>0</v>
      </c>
      <c r="P41" s="22">
        <f t="shared" si="13"/>
        <v>0</v>
      </c>
      <c r="Q41" s="23">
        <f t="shared" si="2"/>
        <v>0</v>
      </c>
      <c r="R41" s="59">
        <f t="shared" si="10"/>
        <v>0</v>
      </c>
      <c r="S41" s="59">
        <f t="shared" si="3"/>
        <v>0</v>
      </c>
      <c r="T41" s="58">
        <f t="shared" si="11"/>
        <v>0</v>
      </c>
      <c r="U41" s="58">
        <f t="shared" si="4"/>
        <v>0</v>
      </c>
      <c r="V41" s="24"/>
      <c r="W41" s="25"/>
      <c r="X41" s="25"/>
      <c r="Y41" s="26">
        <v>2776</v>
      </c>
      <c r="Z41" s="26">
        <v>80</v>
      </c>
      <c r="AA41" s="35">
        <f t="shared" si="5"/>
        <v>2856</v>
      </c>
      <c r="AB41" s="25">
        <v>12</v>
      </c>
      <c r="AC41" s="36">
        <f t="shared" si="6"/>
        <v>238</v>
      </c>
      <c r="AD41" s="26">
        <v>160</v>
      </c>
      <c r="AE41" s="26">
        <v>10</v>
      </c>
      <c r="AF41" s="26">
        <f t="shared" si="14"/>
        <v>408</v>
      </c>
      <c r="AG41" s="26">
        <v>2</v>
      </c>
      <c r="AH41" s="26">
        <f t="shared" si="7"/>
        <v>816</v>
      </c>
      <c r="AI41" s="26">
        <f t="shared" si="15"/>
        <v>832.65306122448976</v>
      </c>
      <c r="AJ41" s="26">
        <f t="shared" si="16"/>
        <v>979.59183673469386</v>
      </c>
      <c r="AK41" s="27">
        <f t="shared" si="17"/>
        <v>999.58350687213658</v>
      </c>
      <c r="AL41" s="36">
        <f t="shared" si="18"/>
        <v>1074.8209751313295</v>
      </c>
      <c r="AM41" s="36">
        <f t="shared" si="19"/>
        <v>1343.5262189141617</v>
      </c>
      <c r="AN41" s="27">
        <f t="shared" si="20"/>
        <v>1370.9451213409814</v>
      </c>
      <c r="AO41" s="15">
        <v>1371</v>
      </c>
      <c r="AP41" s="18" t="s">
        <v>57</v>
      </c>
      <c r="AQ41" s="25"/>
      <c r="AR41" s="15">
        <v>1300</v>
      </c>
      <c r="AS41" s="53">
        <f t="shared" si="8"/>
        <v>1319.4999999999998</v>
      </c>
    </row>
    <row r="42" spans="2:45" ht="17">
      <c r="B42" s="74">
        <v>0</v>
      </c>
      <c r="C42" s="74">
        <v>0</v>
      </c>
      <c r="D42" s="74">
        <v>0</v>
      </c>
      <c r="E42" s="17">
        <f t="shared" si="9"/>
        <v>0</v>
      </c>
      <c r="F42" s="17">
        <f t="shared" si="12"/>
        <v>0</v>
      </c>
      <c r="G42" s="18" t="s">
        <v>30</v>
      </c>
      <c r="H42" s="19">
        <v>285</v>
      </c>
      <c r="I42" s="20" t="s">
        <v>12</v>
      </c>
      <c r="J42" s="19" t="s">
        <v>9</v>
      </c>
      <c r="K42" s="20" t="s">
        <v>20</v>
      </c>
      <c r="L42" s="32" t="s">
        <v>110</v>
      </c>
      <c r="M42" s="15">
        <v>1434</v>
      </c>
      <c r="N42" s="21">
        <f t="shared" si="0"/>
        <v>0</v>
      </c>
      <c r="O42" s="22">
        <f t="shared" si="1"/>
        <v>0</v>
      </c>
      <c r="P42" s="22">
        <f t="shared" si="13"/>
        <v>0</v>
      </c>
      <c r="Q42" s="23">
        <f t="shared" si="2"/>
        <v>0</v>
      </c>
      <c r="R42" s="59">
        <f t="shared" si="10"/>
        <v>0</v>
      </c>
      <c r="S42" s="59">
        <f t="shared" si="3"/>
        <v>0</v>
      </c>
      <c r="T42" s="58">
        <f t="shared" si="11"/>
        <v>0</v>
      </c>
      <c r="U42" s="58">
        <f t="shared" si="4"/>
        <v>0</v>
      </c>
      <c r="V42" s="24"/>
      <c r="W42" s="25"/>
      <c r="X42" s="25"/>
      <c r="Y42" s="26">
        <v>3001</v>
      </c>
      <c r="Z42" s="26">
        <v>80</v>
      </c>
      <c r="AA42" s="35">
        <f t="shared" si="5"/>
        <v>3081</v>
      </c>
      <c r="AB42" s="25">
        <v>12</v>
      </c>
      <c r="AC42" s="36">
        <f t="shared" si="6"/>
        <v>256.75</v>
      </c>
      <c r="AD42" s="26">
        <v>160</v>
      </c>
      <c r="AE42" s="26">
        <v>10</v>
      </c>
      <c r="AF42" s="26">
        <f t="shared" si="14"/>
        <v>426.75</v>
      </c>
      <c r="AG42" s="26">
        <v>2</v>
      </c>
      <c r="AH42" s="26">
        <f t="shared" si="7"/>
        <v>853.5</v>
      </c>
      <c r="AI42" s="26">
        <f t="shared" si="15"/>
        <v>870.91836734693879</v>
      </c>
      <c r="AJ42" s="26">
        <f t="shared" si="16"/>
        <v>1024.6098439375751</v>
      </c>
      <c r="AK42" s="27">
        <f t="shared" si="17"/>
        <v>1045.520248915893</v>
      </c>
      <c r="AL42" s="36">
        <f t="shared" si="18"/>
        <v>1124.2153214149387</v>
      </c>
      <c r="AM42" s="36">
        <f t="shared" si="19"/>
        <v>1405.2691517686733</v>
      </c>
      <c r="AN42" s="27">
        <f t="shared" si="20"/>
        <v>1433.9481140496666</v>
      </c>
      <c r="AO42" s="15">
        <v>1434</v>
      </c>
      <c r="AP42" s="18" t="s">
        <v>30</v>
      </c>
      <c r="AQ42" s="25"/>
      <c r="AR42" s="15">
        <v>1350</v>
      </c>
      <c r="AS42" s="53">
        <f t="shared" si="8"/>
        <v>1370.2499999999998</v>
      </c>
    </row>
    <row r="43" spans="2:45" ht="17">
      <c r="B43" s="74">
        <v>0</v>
      </c>
      <c r="C43" s="74">
        <v>0</v>
      </c>
      <c r="D43" s="74">
        <v>0</v>
      </c>
      <c r="E43" s="17">
        <f t="shared" si="9"/>
        <v>0</v>
      </c>
      <c r="F43" s="17">
        <f t="shared" si="12"/>
        <v>0</v>
      </c>
      <c r="G43" s="18" t="s">
        <v>31</v>
      </c>
      <c r="H43" s="19">
        <v>310</v>
      </c>
      <c r="I43" s="20" t="s">
        <v>29</v>
      </c>
      <c r="J43" s="20" t="s">
        <v>9</v>
      </c>
      <c r="K43" s="20" t="s">
        <v>20</v>
      </c>
      <c r="L43" s="32" t="s">
        <v>110</v>
      </c>
      <c r="M43" s="15">
        <v>1510</v>
      </c>
      <c r="N43" s="21">
        <f t="shared" si="0"/>
        <v>0</v>
      </c>
      <c r="O43" s="22">
        <f t="shared" si="1"/>
        <v>0</v>
      </c>
      <c r="P43" s="22">
        <f t="shared" si="13"/>
        <v>0</v>
      </c>
      <c r="Q43" s="23">
        <f t="shared" si="2"/>
        <v>0</v>
      </c>
      <c r="R43" s="59">
        <f t="shared" si="10"/>
        <v>0</v>
      </c>
      <c r="S43" s="59">
        <f t="shared" si="3"/>
        <v>0</v>
      </c>
      <c r="T43" s="58">
        <f t="shared" si="11"/>
        <v>0</v>
      </c>
      <c r="U43" s="58">
        <f t="shared" si="4"/>
        <v>0</v>
      </c>
      <c r="V43" s="24"/>
      <c r="W43" s="25"/>
      <c r="X43" s="25"/>
      <c r="Y43" s="26">
        <v>2898</v>
      </c>
      <c r="Z43" s="26">
        <v>80</v>
      </c>
      <c r="AA43" s="35">
        <f t="shared" si="5"/>
        <v>2978</v>
      </c>
      <c r="AB43" s="25">
        <v>12</v>
      </c>
      <c r="AC43" s="36">
        <f t="shared" si="6"/>
        <v>248.16666666666666</v>
      </c>
      <c r="AD43" s="26">
        <v>160</v>
      </c>
      <c r="AE43" s="26">
        <v>10</v>
      </c>
      <c r="AF43" s="26">
        <f t="shared" si="14"/>
        <v>418.16666666666663</v>
      </c>
      <c r="AG43" s="26">
        <v>2</v>
      </c>
      <c r="AH43" s="26">
        <f t="shared" si="7"/>
        <v>836.33333333333326</v>
      </c>
      <c r="AI43" s="26">
        <f t="shared" si="15"/>
        <v>853.4013605442176</v>
      </c>
      <c r="AJ43" s="26">
        <f t="shared" si="16"/>
        <v>1004.001600640256</v>
      </c>
      <c r="AK43" s="27">
        <f t="shared" si="17"/>
        <v>1024.4914292247511</v>
      </c>
      <c r="AL43" s="36">
        <f t="shared" si="18"/>
        <v>1101.6036873384419</v>
      </c>
      <c r="AM43" s="36">
        <f t="shared" si="19"/>
        <v>1377.0046091730524</v>
      </c>
      <c r="AN43" s="27">
        <f t="shared" si="20"/>
        <v>1405.1067440541351</v>
      </c>
      <c r="AO43" s="15">
        <v>1510</v>
      </c>
      <c r="AP43" s="18" t="s">
        <v>31</v>
      </c>
      <c r="AQ43" s="25"/>
      <c r="AR43" s="15">
        <v>1360</v>
      </c>
      <c r="AS43" s="53">
        <f t="shared" si="8"/>
        <v>1380.3999999999999</v>
      </c>
    </row>
    <row r="44" spans="2:45" ht="17">
      <c r="B44" s="74">
        <v>0</v>
      </c>
      <c r="C44" s="74">
        <v>0</v>
      </c>
      <c r="D44" s="74">
        <v>0</v>
      </c>
      <c r="E44" s="17">
        <f t="shared" si="9"/>
        <v>0</v>
      </c>
      <c r="F44" s="17">
        <f t="shared" si="12"/>
        <v>0</v>
      </c>
      <c r="G44" s="18" t="s">
        <v>41</v>
      </c>
      <c r="H44" s="19">
        <v>285</v>
      </c>
      <c r="I44" s="20" t="s">
        <v>12</v>
      </c>
      <c r="J44" s="20" t="s">
        <v>42</v>
      </c>
      <c r="K44" s="20" t="s">
        <v>26</v>
      </c>
      <c r="L44" s="32" t="s">
        <v>110</v>
      </c>
      <c r="M44" s="15">
        <v>1707</v>
      </c>
      <c r="N44" s="21">
        <f t="shared" si="0"/>
        <v>0</v>
      </c>
      <c r="O44" s="22">
        <f t="shared" si="1"/>
        <v>0</v>
      </c>
      <c r="P44" s="22">
        <f t="shared" si="13"/>
        <v>0</v>
      </c>
      <c r="Q44" s="23">
        <f t="shared" si="2"/>
        <v>0</v>
      </c>
      <c r="R44" s="59">
        <f t="shared" si="10"/>
        <v>0</v>
      </c>
      <c r="S44" s="59">
        <f t="shared" si="3"/>
        <v>0</v>
      </c>
      <c r="T44" s="58">
        <f t="shared" si="11"/>
        <v>0</v>
      </c>
      <c r="U44" s="58">
        <f t="shared" si="4"/>
        <v>0</v>
      </c>
      <c r="V44" s="24"/>
      <c r="W44" s="25"/>
      <c r="X44" s="25"/>
      <c r="Y44" s="26">
        <v>3976</v>
      </c>
      <c r="Z44" s="26">
        <v>80</v>
      </c>
      <c r="AA44" s="35">
        <f t="shared" si="5"/>
        <v>4056</v>
      </c>
      <c r="AB44" s="25">
        <v>12</v>
      </c>
      <c r="AC44" s="36">
        <f t="shared" si="6"/>
        <v>338</v>
      </c>
      <c r="AD44" s="26">
        <v>160</v>
      </c>
      <c r="AE44" s="26">
        <v>10</v>
      </c>
      <c r="AF44" s="26">
        <f t="shared" si="14"/>
        <v>508</v>
      </c>
      <c r="AG44" s="26">
        <v>2</v>
      </c>
      <c r="AH44" s="26">
        <f t="shared" si="7"/>
        <v>1016</v>
      </c>
      <c r="AI44" s="26">
        <f t="shared" si="15"/>
        <v>1036.7346938775511</v>
      </c>
      <c r="AJ44" s="26">
        <f t="shared" si="16"/>
        <v>1219.6878751500601</v>
      </c>
      <c r="AK44" s="27">
        <f t="shared" si="17"/>
        <v>1244.5794644388368</v>
      </c>
      <c r="AL44" s="36">
        <f t="shared" si="18"/>
        <v>1338.2574886439104</v>
      </c>
      <c r="AM44" s="36">
        <f t="shared" si="19"/>
        <v>1672.8218608048878</v>
      </c>
      <c r="AN44" s="27">
        <f t="shared" si="20"/>
        <v>1706.9610824539673</v>
      </c>
      <c r="AO44" s="15">
        <v>1707</v>
      </c>
      <c r="AP44" s="18" t="s">
        <v>41</v>
      </c>
      <c r="AQ44" s="25"/>
      <c r="AR44" s="15">
        <v>1380</v>
      </c>
      <c r="AS44" s="53">
        <f t="shared" si="8"/>
        <v>1400.6999999999998</v>
      </c>
    </row>
    <row r="45" spans="2:45" ht="17">
      <c r="B45" s="74">
        <v>0</v>
      </c>
      <c r="C45" s="74">
        <v>0</v>
      </c>
      <c r="D45" s="74">
        <v>0</v>
      </c>
      <c r="E45" s="17">
        <f t="shared" si="9"/>
        <v>0</v>
      </c>
      <c r="F45" s="17">
        <f t="shared" si="12"/>
        <v>0</v>
      </c>
      <c r="G45" s="18" t="s">
        <v>121</v>
      </c>
      <c r="H45" s="19" t="s">
        <v>123</v>
      </c>
      <c r="I45" s="20" t="s">
        <v>112</v>
      </c>
      <c r="J45" s="20" t="s">
        <v>127</v>
      </c>
      <c r="K45" s="20" t="s">
        <v>26</v>
      </c>
      <c r="L45" s="32" t="s">
        <v>113</v>
      </c>
      <c r="M45" s="15">
        <v>2100</v>
      </c>
      <c r="N45" s="21">
        <f t="shared" si="0"/>
        <v>0</v>
      </c>
      <c r="O45" s="22">
        <f t="shared" si="1"/>
        <v>0</v>
      </c>
      <c r="P45" s="22">
        <f t="shared" si="13"/>
        <v>0</v>
      </c>
      <c r="Q45" s="23">
        <f t="shared" si="2"/>
        <v>0</v>
      </c>
      <c r="R45" s="59">
        <f t="shared" si="10"/>
        <v>0</v>
      </c>
      <c r="S45" s="59">
        <f t="shared" si="3"/>
        <v>0</v>
      </c>
      <c r="T45" s="58">
        <f t="shared" si="11"/>
        <v>0</v>
      </c>
      <c r="U45" s="58">
        <f t="shared" si="4"/>
        <v>0</v>
      </c>
      <c r="V45" s="24"/>
      <c r="W45" s="25"/>
      <c r="X45" s="25"/>
      <c r="Y45" s="26">
        <v>2763</v>
      </c>
      <c r="Z45" s="26">
        <v>80</v>
      </c>
      <c r="AA45" s="35">
        <f t="shared" si="5"/>
        <v>2843</v>
      </c>
      <c r="AB45" s="25">
        <v>12</v>
      </c>
      <c r="AC45" s="36">
        <f t="shared" si="6"/>
        <v>236.91666666666666</v>
      </c>
      <c r="AD45" s="26">
        <v>160</v>
      </c>
      <c r="AE45" s="26">
        <v>10</v>
      </c>
      <c r="AF45" s="26">
        <f t="shared" si="14"/>
        <v>406.91666666666663</v>
      </c>
      <c r="AG45" s="26">
        <v>2</v>
      </c>
      <c r="AH45" s="26">
        <f t="shared" si="7"/>
        <v>813.83333333333326</v>
      </c>
      <c r="AI45" s="26">
        <f t="shared" si="15"/>
        <v>830.4421768707482</v>
      </c>
      <c r="AJ45" s="26">
        <f t="shared" si="16"/>
        <v>976.99079631852737</v>
      </c>
      <c r="AK45" s="27">
        <f t="shared" si="17"/>
        <v>996.92938399849731</v>
      </c>
      <c r="AL45" s="36">
        <f t="shared" si="18"/>
        <v>1071.9670795682766</v>
      </c>
      <c r="AM45" s="36">
        <f t="shared" si="19"/>
        <v>1339.9588494603456</v>
      </c>
      <c r="AN45" s="27">
        <f t="shared" si="20"/>
        <v>1367.304948428924</v>
      </c>
      <c r="AO45" s="15">
        <v>1367</v>
      </c>
      <c r="AP45" s="18" t="s">
        <v>124</v>
      </c>
      <c r="AQ45" s="25"/>
      <c r="AR45" s="15"/>
    </row>
    <row r="46" spans="2:45" ht="17">
      <c r="B46" s="74">
        <v>0</v>
      </c>
      <c r="C46" s="74">
        <v>0</v>
      </c>
      <c r="D46" s="74">
        <v>0</v>
      </c>
      <c r="E46" s="17">
        <f t="shared" ref="E46" si="21">C46*D46/10000*1.15</f>
        <v>0</v>
      </c>
      <c r="F46" s="17">
        <f t="shared" ref="F46" si="22">E46*B46</f>
        <v>0</v>
      </c>
      <c r="G46" s="18" t="s">
        <v>122</v>
      </c>
      <c r="H46" s="19" t="s">
        <v>123</v>
      </c>
      <c r="I46" s="20" t="s">
        <v>112</v>
      </c>
      <c r="J46" s="20" t="s">
        <v>126</v>
      </c>
      <c r="K46" s="20" t="s">
        <v>26</v>
      </c>
      <c r="L46" s="32" t="s">
        <v>113</v>
      </c>
      <c r="M46" s="15">
        <v>2500</v>
      </c>
      <c r="N46" s="21">
        <f t="shared" ref="N46" si="23">M46*E46</f>
        <v>0</v>
      </c>
      <c r="O46" s="22">
        <f t="shared" ref="O46" si="24">N46*B46</f>
        <v>0</v>
      </c>
      <c r="P46" s="22">
        <f t="shared" ref="P46" si="25">N46*$Q$6</f>
        <v>0</v>
      </c>
      <c r="Q46" s="23">
        <f t="shared" ref="Q46" si="26">P46*B46</f>
        <v>0</v>
      </c>
      <c r="R46" s="59">
        <f t="shared" ref="R46" si="27">N46*0.95</f>
        <v>0</v>
      </c>
      <c r="S46" s="59">
        <f t="shared" ref="S46" si="28">R46*B46</f>
        <v>0</v>
      </c>
      <c r="T46" s="58">
        <f t="shared" ref="T46" si="29">N46*1.1</f>
        <v>0</v>
      </c>
      <c r="U46" s="58">
        <f t="shared" ref="U46" si="30">T46*B46</f>
        <v>0</v>
      </c>
      <c r="V46" s="24"/>
      <c r="W46" s="25"/>
      <c r="X46" s="25"/>
      <c r="Y46" s="26">
        <v>3100</v>
      </c>
      <c r="Z46" s="26">
        <v>80</v>
      </c>
      <c r="AA46" s="35">
        <f t="shared" ref="AA46" si="31">Y46+Z46</f>
        <v>3180</v>
      </c>
      <c r="AB46" s="25">
        <v>12</v>
      </c>
      <c r="AC46" s="36">
        <f t="shared" ref="AC46" si="32">AA46/AB46</f>
        <v>265</v>
      </c>
      <c r="AD46" s="26">
        <v>160</v>
      </c>
      <c r="AE46" s="26">
        <v>10</v>
      </c>
      <c r="AF46" s="26">
        <f t="shared" ref="AF46" si="33">SUM(AC46:AE46)</f>
        <v>435</v>
      </c>
      <c r="AG46" s="26">
        <v>2</v>
      </c>
      <c r="AH46" s="26">
        <f t="shared" ref="AH46" si="34">AG46*AF46</f>
        <v>870</v>
      </c>
      <c r="AI46" s="26">
        <f t="shared" ref="AI46" si="35">AH46/0.98</f>
        <v>887.75510204081638</v>
      </c>
      <c r="AJ46" s="26">
        <f t="shared" ref="AJ46" si="36">AI46/0.85</f>
        <v>1044.4177671068428</v>
      </c>
      <c r="AK46" s="27">
        <f t="shared" ref="AK46" si="37">AJ46/0.98</f>
        <v>1065.7324154151456</v>
      </c>
      <c r="AL46" s="36">
        <f t="shared" ref="AL46" si="38">AK46/0.93</f>
        <v>1145.9488337797263</v>
      </c>
      <c r="AM46" s="36">
        <f t="shared" ref="AM46" si="39">AL46/0.8</f>
        <v>1432.4360422246577</v>
      </c>
      <c r="AN46" s="27">
        <f t="shared" ref="AN46" si="40">AM46/0.98</f>
        <v>1461.6694308414876</v>
      </c>
      <c r="AO46" s="15">
        <v>1367</v>
      </c>
      <c r="AP46" s="18" t="s">
        <v>125</v>
      </c>
      <c r="AQ46" s="25"/>
      <c r="AR46" s="15"/>
    </row>
    <row r="47" spans="2:45" ht="17">
      <c r="B47" s="74">
        <v>0</v>
      </c>
      <c r="C47" s="74">
        <v>0</v>
      </c>
      <c r="D47" s="74">
        <v>0</v>
      </c>
      <c r="E47" s="17">
        <f t="shared" si="9"/>
        <v>0</v>
      </c>
      <c r="F47" s="17">
        <f>E47*B47</f>
        <v>0</v>
      </c>
      <c r="G47" s="18" t="s">
        <v>53</v>
      </c>
      <c r="H47" s="19"/>
      <c r="I47" s="20"/>
      <c r="J47" s="20"/>
      <c r="K47" s="16"/>
      <c r="L47" s="20"/>
      <c r="M47" s="15">
        <v>350</v>
      </c>
      <c r="N47" s="21">
        <f t="shared" si="0"/>
        <v>0</v>
      </c>
      <c r="O47" s="22">
        <f t="shared" si="1"/>
        <v>0</v>
      </c>
      <c r="P47" s="22">
        <f t="shared" si="13"/>
        <v>0</v>
      </c>
      <c r="Q47" s="23">
        <f t="shared" si="2"/>
        <v>0</v>
      </c>
      <c r="R47" s="59">
        <f t="shared" si="10"/>
        <v>0</v>
      </c>
      <c r="S47" s="59">
        <f t="shared" si="3"/>
        <v>0</v>
      </c>
      <c r="T47" s="58">
        <f t="shared" si="11"/>
        <v>0</v>
      </c>
      <c r="U47" s="58">
        <f t="shared" si="4"/>
        <v>0</v>
      </c>
      <c r="V47" s="24"/>
      <c r="W47" s="25"/>
      <c r="X47" s="25"/>
      <c r="Y47" s="26">
        <v>300</v>
      </c>
      <c r="Z47" s="26"/>
      <c r="AA47" s="26">
        <v>350</v>
      </c>
      <c r="AB47" s="25"/>
      <c r="AC47" s="27"/>
      <c r="AD47" s="27"/>
      <c r="AE47" s="27"/>
      <c r="AF47" s="27"/>
      <c r="AG47" s="25"/>
      <c r="AH47" s="25"/>
      <c r="AI47" s="25"/>
      <c r="AJ47" s="25"/>
      <c r="AK47" s="25"/>
      <c r="AL47" s="25"/>
      <c r="AM47" s="25">
        <v>350</v>
      </c>
      <c r="AN47" s="27"/>
      <c r="AO47" s="15">
        <v>350</v>
      </c>
      <c r="AP47" s="18" t="s">
        <v>53</v>
      </c>
      <c r="AQ47" s="25"/>
      <c r="AR47" s="15">
        <v>450</v>
      </c>
      <c r="AS47" s="53">
        <f t="shared" si="8"/>
        <v>456.74999999999994</v>
      </c>
    </row>
    <row r="48" spans="2:45" ht="17">
      <c r="B48" s="16"/>
      <c r="C48" s="16"/>
      <c r="D48" s="16"/>
      <c r="E48" s="17"/>
      <c r="F48" s="17"/>
      <c r="G48" s="38" t="s">
        <v>74</v>
      </c>
      <c r="H48" s="16"/>
      <c r="I48" s="38"/>
      <c r="J48" s="16"/>
      <c r="K48" s="16"/>
      <c r="L48" s="16"/>
      <c r="M48" s="15">
        <v>35</v>
      </c>
      <c r="N48" s="21">
        <v>35</v>
      </c>
      <c r="O48" s="15">
        <v>35</v>
      </c>
      <c r="P48" s="15">
        <v>35</v>
      </c>
      <c r="Q48" s="55">
        <v>35</v>
      </c>
      <c r="R48" s="56"/>
      <c r="S48" s="56"/>
      <c r="T48" s="57"/>
      <c r="U48" s="57"/>
      <c r="V48" s="39"/>
      <c r="W48" s="25"/>
      <c r="X48" s="25"/>
      <c r="Y48" s="26"/>
      <c r="Z48" s="26"/>
      <c r="AA48" s="26"/>
      <c r="AB48" s="25"/>
      <c r="AC48" s="27"/>
      <c r="AD48" s="27"/>
      <c r="AE48" s="27"/>
      <c r="AF48" s="27"/>
      <c r="AG48" s="25"/>
      <c r="AH48" s="25"/>
      <c r="AI48" s="25"/>
      <c r="AJ48" s="25"/>
      <c r="AK48" s="25"/>
      <c r="AL48" s="25"/>
      <c r="AM48" s="25"/>
      <c r="AN48" s="25"/>
      <c r="AO48" s="15">
        <v>35</v>
      </c>
      <c r="AP48" s="25"/>
      <c r="AQ48" s="25"/>
      <c r="AR48" s="15">
        <v>33</v>
      </c>
      <c r="AS48" s="53">
        <f t="shared" si="8"/>
        <v>33.494999999999997</v>
      </c>
    </row>
    <row r="49" spans="2:43" ht="17">
      <c r="B49" s="40"/>
      <c r="C49" s="40"/>
      <c r="D49" s="40"/>
      <c r="E49" s="41"/>
      <c r="F49" s="41"/>
      <c r="G49" s="25"/>
      <c r="H49" s="40"/>
      <c r="I49" s="25"/>
      <c r="J49" s="40"/>
      <c r="K49" s="40"/>
      <c r="L49" s="40"/>
      <c r="M49" s="42"/>
      <c r="N49" s="26"/>
      <c r="O49" s="26"/>
      <c r="P49" s="26"/>
      <c r="Q49" s="26"/>
      <c r="R49" s="26"/>
      <c r="S49" s="26"/>
      <c r="T49" s="26"/>
      <c r="U49" s="26"/>
      <c r="V49" s="43"/>
      <c r="W49" s="25"/>
      <c r="X49" s="25"/>
      <c r="Y49" s="26"/>
      <c r="Z49" s="26"/>
      <c r="AA49" s="26"/>
      <c r="AB49" s="25"/>
      <c r="AC49" s="27"/>
      <c r="AD49" s="27"/>
      <c r="AE49" s="27"/>
      <c r="AF49" s="27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</row>
    <row r="50" spans="2:43" ht="17">
      <c r="B50" s="40"/>
      <c r="C50" s="40"/>
      <c r="D50" s="40"/>
      <c r="E50" s="41"/>
      <c r="F50" s="41"/>
      <c r="G50" s="25"/>
      <c r="H50" s="40"/>
      <c r="I50" s="25"/>
      <c r="J50" s="40"/>
      <c r="K50" s="40"/>
      <c r="L50" s="40"/>
      <c r="M50" s="42"/>
      <c r="N50" s="26"/>
      <c r="O50" s="26"/>
      <c r="P50" s="26"/>
      <c r="Q50" s="26"/>
      <c r="R50" s="26"/>
      <c r="S50" s="26"/>
      <c r="T50" s="26"/>
      <c r="U50" s="26"/>
      <c r="V50" s="43"/>
      <c r="W50" s="25"/>
      <c r="X50" s="25"/>
      <c r="Y50" s="26"/>
      <c r="Z50" s="26"/>
      <c r="AA50" s="26"/>
      <c r="AB50" s="25"/>
      <c r="AC50" s="27"/>
      <c r="AD50" s="27"/>
      <c r="AE50" s="27"/>
      <c r="AF50" s="27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</row>
    <row r="51" spans="2:43" ht="17">
      <c r="B51" s="40"/>
      <c r="C51" s="40"/>
      <c r="D51" s="40"/>
      <c r="E51" s="41"/>
      <c r="F51" s="41"/>
      <c r="G51" s="25"/>
      <c r="H51" s="40"/>
      <c r="I51" s="25"/>
      <c r="J51" s="40"/>
      <c r="K51" s="40"/>
      <c r="L51" s="40"/>
      <c r="M51" s="42"/>
      <c r="N51" s="26"/>
      <c r="O51" s="26"/>
      <c r="P51" s="26"/>
      <c r="Q51" s="26"/>
      <c r="R51" s="26"/>
      <c r="S51" s="26"/>
      <c r="T51" s="26"/>
      <c r="U51" s="26"/>
      <c r="V51" s="43"/>
      <c r="W51" s="25"/>
      <c r="X51" s="25"/>
      <c r="Y51" s="26"/>
      <c r="Z51" s="26"/>
      <c r="AA51" s="26"/>
      <c r="AB51" s="25"/>
      <c r="AC51" s="27"/>
      <c r="AD51" s="27"/>
      <c r="AE51" s="27"/>
      <c r="AF51" s="27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</row>
    <row r="52" spans="2:43" ht="17">
      <c r="B52" s="44"/>
      <c r="C52" s="44" t="s">
        <v>51</v>
      </c>
      <c r="D52" s="44" t="s">
        <v>51</v>
      </c>
      <c r="E52" s="41"/>
      <c r="F52" s="41"/>
      <c r="G52" s="25"/>
      <c r="H52" s="40"/>
      <c r="I52" s="25"/>
      <c r="J52" s="40"/>
      <c r="K52" s="40"/>
      <c r="L52" s="40"/>
      <c r="M52" s="42"/>
      <c r="N52" s="26"/>
      <c r="O52" s="26"/>
      <c r="P52" s="26"/>
      <c r="Q52" s="26"/>
      <c r="R52" s="26"/>
      <c r="S52" s="26"/>
      <c r="T52" s="26"/>
      <c r="U52" s="26"/>
      <c r="V52" s="43"/>
      <c r="W52" s="25"/>
      <c r="X52" s="25"/>
      <c r="Y52" s="26"/>
      <c r="Z52" s="26"/>
      <c r="AA52" s="26"/>
      <c r="AB52" s="25"/>
      <c r="AC52" s="27"/>
      <c r="AD52" s="27"/>
      <c r="AE52" s="27"/>
      <c r="AF52" s="27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</row>
    <row r="53" spans="2:43" ht="17">
      <c r="B53" s="44" t="s">
        <v>50</v>
      </c>
      <c r="C53" s="40">
        <v>840</v>
      </c>
      <c r="D53" s="40">
        <v>1189</v>
      </c>
      <c r="E53" s="41"/>
      <c r="F53" s="41"/>
      <c r="G53" s="25"/>
      <c r="H53" s="40"/>
      <c r="I53" s="25"/>
      <c r="J53" s="40"/>
      <c r="K53" s="40"/>
      <c r="L53" s="40"/>
      <c r="M53" s="42"/>
      <c r="N53" s="26"/>
      <c r="O53" s="26"/>
      <c r="P53" s="26"/>
      <c r="Q53" s="26"/>
      <c r="R53" s="26"/>
      <c r="S53" s="26"/>
      <c r="T53" s="26"/>
      <c r="U53" s="26"/>
      <c r="V53" s="43"/>
      <c r="W53" s="25"/>
      <c r="X53" s="25"/>
      <c r="Y53" s="26"/>
      <c r="Z53" s="26"/>
      <c r="AA53" s="26"/>
      <c r="AB53" s="25"/>
      <c r="AC53" s="27"/>
      <c r="AD53" s="27"/>
      <c r="AE53" s="27"/>
      <c r="AF53" s="27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</row>
    <row r="54" spans="2:43" ht="17">
      <c r="B54" s="44" t="s">
        <v>49</v>
      </c>
      <c r="C54" s="40">
        <v>594</v>
      </c>
      <c r="D54" s="40">
        <v>840</v>
      </c>
      <c r="E54" s="41"/>
      <c r="F54" s="41"/>
      <c r="G54" s="25"/>
      <c r="H54" s="40"/>
      <c r="I54" s="25"/>
      <c r="J54" s="40"/>
      <c r="K54" s="40"/>
      <c r="L54" s="40"/>
      <c r="M54" s="42"/>
      <c r="N54" s="26"/>
      <c r="O54" s="26"/>
      <c r="P54" s="26"/>
      <c r="Q54" s="26"/>
      <c r="R54" s="26"/>
      <c r="S54" s="26"/>
      <c r="T54" s="26"/>
      <c r="U54" s="26"/>
      <c r="V54" s="43"/>
      <c r="W54" s="25"/>
      <c r="X54" s="25"/>
      <c r="Y54" s="26"/>
      <c r="Z54" s="26"/>
      <c r="AA54" s="26"/>
      <c r="AB54" s="25"/>
      <c r="AC54" s="27"/>
      <c r="AD54" s="27"/>
      <c r="AE54" s="27"/>
      <c r="AF54" s="27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</row>
    <row r="55" spans="2:43" ht="17">
      <c r="B55" s="44" t="s">
        <v>48</v>
      </c>
      <c r="C55" s="40">
        <v>420</v>
      </c>
      <c r="D55" s="40">
        <v>594</v>
      </c>
      <c r="E55" s="41"/>
      <c r="F55" s="41"/>
      <c r="G55" s="25"/>
      <c r="H55" s="40"/>
      <c r="I55" s="25"/>
      <c r="J55" s="40"/>
      <c r="K55" s="40"/>
      <c r="L55" s="40"/>
      <c r="M55" s="42"/>
      <c r="N55" s="26"/>
      <c r="O55" s="26"/>
      <c r="P55" s="26"/>
      <c r="Q55" s="26"/>
      <c r="R55" s="26"/>
      <c r="S55" s="26"/>
      <c r="T55" s="26"/>
      <c r="U55" s="26"/>
      <c r="V55" s="43"/>
      <c r="W55" s="25"/>
      <c r="X55" s="25"/>
      <c r="Y55" s="26"/>
      <c r="Z55" s="26"/>
      <c r="AA55" s="26"/>
      <c r="AB55" s="25"/>
      <c r="AC55" s="27"/>
      <c r="AD55" s="27"/>
      <c r="AE55" s="27"/>
      <c r="AF55" s="27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</row>
    <row r="56" spans="2:43" ht="17">
      <c r="B56" s="44" t="s">
        <v>47</v>
      </c>
      <c r="C56" s="40">
        <v>297</v>
      </c>
      <c r="D56" s="40">
        <v>420</v>
      </c>
      <c r="E56" s="41"/>
      <c r="F56" s="41"/>
      <c r="G56" s="25"/>
      <c r="H56" s="40"/>
      <c r="I56" s="25"/>
      <c r="J56" s="40"/>
      <c r="K56" s="40"/>
      <c r="L56" s="40"/>
      <c r="M56" s="42"/>
      <c r="N56" s="26"/>
      <c r="O56" s="26"/>
      <c r="P56" s="26"/>
      <c r="Q56" s="26"/>
      <c r="R56" s="26"/>
      <c r="S56" s="26"/>
      <c r="T56" s="26"/>
      <c r="U56" s="26"/>
      <c r="V56" s="43"/>
      <c r="W56" s="25"/>
      <c r="X56" s="25"/>
      <c r="Y56" s="26"/>
      <c r="Z56" s="26"/>
      <c r="AA56" s="26"/>
      <c r="AB56" s="25"/>
      <c r="AC56" s="27"/>
      <c r="AD56" s="27"/>
      <c r="AE56" s="27"/>
      <c r="AF56" s="27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</row>
    <row r="57" spans="2:43" ht="17">
      <c r="B57" s="44" t="s">
        <v>46</v>
      </c>
      <c r="C57" s="40">
        <v>210</v>
      </c>
      <c r="D57" s="40">
        <v>297</v>
      </c>
      <c r="E57" s="41"/>
      <c r="F57" s="41"/>
      <c r="G57" s="25"/>
      <c r="H57" s="40"/>
      <c r="I57" s="25"/>
      <c r="J57" s="40"/>
      <c r="K57" s="40"/>
      <c r="L57" s="40"/>
      <c r="M57" s="42"/>
      <c r="N57" s="26"/>
      <c r="O57" s="26"/>
      <c r="P57" s="26"/>
      <c r="Q57" s="26"/>
      <c r="R57" s="26"/>
      <c r="S57" s="26"/>
      <c r="T57" s="26"/>
      <c r="U57" s="26"/>
      <c r="V57" s="43"/>
      <c r="W57" s="25"/>
      <c r="X57" s="25"/>
      <c r="Y57" s="26"/>
      <c r="Z57" s="26"/>
      <c r="AA57" s="26"/>
      <c r="AB57" s="25"/>
      <c r="AC57" s="27"/>
      <c r="AD57" s="27"/>
      <c r="AE57" s="27"/>
      <c r="AF57" s="27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</row>
    <row r="58" spans="2:43" ht="17">
      <c r="B58" s="44" t="s">
        <v>45</v>
      </c>
      <c r="C58" s="40">
        <v>148</v>
      </c>
      <c r="D58" s="40">
        <v>210</v>
      </c>
      <c r="E58" s="41"/>
      <c r="F58" s="41"/>
      <c r="G58" s="25"/>
      <c r="H58" s="40"/>
      <c r="I58" s="25"/>
      <c r="J58" s="40"/>
      <c r="K58" s="40"/>
      <c r="L58" s="40"/>
      <c r="M58" s="42"/>
      <c r="N58" s="26"/>
      <c r="O58" s="26"/>
      <c r="P58" s="26"/>
      <c r="Q58" s="26"/>
      <c r="R58" s="26"/>
      <c r="S58" s="26"/>
      <c r="T58" s="26"/>
      <c r="U58" s="26"/>
      <c r="V58" s="43"/>
      <c r="W58" s="25"/>
      <c r="X58" s="25"/>
      <c r="Y58" s="26"/>
      <c r="Z58" s="26"/>
      <c r="AA58" s="26"/>
      <c r="AB58" s="25"/>
      <c r="AC58" s="27"/>
      <c r="AD58" s="27"/>
      <c r="AE58" s="27"/>
      <c r="AF58" s="27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</row>
    <row r="59" spans="2:43" ht="17">
      <c r="B59" s="44" t="s">
        <v>44</v>
      </c>
      <c r="C59" s="40">
        <v>105</v>
      </c>
      <c r="D59" s="40">
        <v>148</v>
      </c>
      <c r="E59" s="41"/>
      <c r="F59" s="41"/>
      <c r="G59" s="25"/>
      <c r="H59" s="40"/>
      <c r="I59" s="25"/>
      <c r="J59" s="40"/>
      <c r="K59" s="40"/>
      <c r="L59" s="40"/>
      <c r="M59" s="42"/>
      <c r="N59" s="26"/>
      <c r="O59" s="26"/>
      <c r="P59" s="26"/>
      <c r="Q59" s="26"/>
      <c r="R59" s="26"/>
      <c r="S59" s="26"/>
      <c r="T59" s="26"/>
      <c r="U59" s="26"/>
      <c r="V59" s="43"/>
      <c r="W59" s="25"/>
      <c r="X59" s="25"/>
      <c r="Y59" s="26"/>
      <c r="Z59" s="26"/>
      <c r="AA59" s="26"/>
      <c r="AB59" s="25"/>
      <c r="AC59" s="27"/>
      <c r="AD59" s="27"/>
      <c r="AE59" s="27"/>
      <c r="AF59" s="27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</row>
    <row r="60" spans="2:43" ht="17">
      <c r="B60" s="44" t="s">
        <v>43</v>
      </c>
      <c r="C60" s="40">
        <v>74</v>
      </c>
      <c r="D60" s="40">
        <v>105</v>
      </c>
      <c r="E60" s="41"/>
      <c r="F60" s="41"/>
      <c r="G60" s="25"/>
      <c r="H60" s="40"/>
      <c r="I60" s="25"/>
      <c r="J60" s="40"/>
      <c r="K60" s="40"/>
      <c r="L60" s="40"/>
      <c r="M60" s="42"/>
      <c r="N60" s="26"/>
      <c r="O60" s="26"/>
      <c r="P60" s="26"/>
      <c r="Q60" s="26"/>
      <c r="R60" s="26"/>
      <c r="S60" s="26"/>
      <c r="T60" s="26"/>
      <c r="U60" s="26"/>
      <c r="V60" s="43"/>
      <c r="W60" s="25"/>
      <c r="X60" s="25"/>
      <c r="Y60" s="26"/>
      <c r="Z60" s="26"/>
      <c r="AA60" s="26"/>
      <c r="AB60" s="25"/>
      <c r="AC60" s="27"/>
      <c r="AD60" s="27"/>
      <c r="AE60" s="27"/>
      <c r="AF60" s="27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</row>
    <row r="61" spans="2:43" ht="17">
      <c r="B61" s="40"/>
      <c r="C61" s="40"/>
      <c r="D61" s="40"/>
      <c r="E61" s="41"/>
      <c r="F61" s="41"/>
      <c r="G61" s="25"/>
      <c r="H61" s="40"/>
      <c r="I61" s="25"/>
      <c r="J61" s="40"/>
      <c r="K61" s="40"/>
      <c r="L61" s="40"/>
      <c r="M61" s="42"/>
      <c r="N61" s="26"/>
      <c r="O61" s="26"/>
      <c r="P61" s="26"/>
      <c r="Q61" s="26"/>
      <c r="R61" s="26"/>
      <c r="S61" s="26"/>
      <c r="T61" s="26"/>
      <c r="U61" s="26"/>
      <c r="V61" s="43"/>
      <c r="W61" s="25"/>
      <c r="X61" s="25"/>
      <c r="Y61" s="26"/>
      <c r="Z61" s="26"/>
      <c r="AA61" s="26"/>
      <c r="AB61" s="25"/>
      <c r="AC61" s="27"/>
      <c r="AD61" s="27"/>
      <c r="AE61" s="27"/>
      <c r="AF61" s="27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</row>
    <row r="62" spans="2:43" ht="17">
      <c r="B62" s="40"/>
      <c r="C62" s="40"/>
      <c r="D62" s="40"/>
      <c r="E62" s="41"/>
      <c r="F62" s="41"/>
      <c r="G62" s="25"/>
      <c r="H62" s="40"/>
      <c r="I62" s="25"/>
      <c r="J62" s="40"/>
      <c r="K62" s="40"/>
      <c r="L62" s="40"/>
      <c r="M62" s="42"/>
      <c r="N62" s="26"/>
      <c r="O62" s="26"/>
      <c r="P62" s="26"/>
      <c r="Q62" s="26"/>
      <c r="R62" s="26"/>
      <c r="S62" s="26"/>
      <c r="T62" s="26"/>
      <c r="U62" s="26"/>
      <c r="V62" s="43"/>
      <c r="W62" s="25"/>
      <c r="X62" s="25"/>
      <c r="Y62" s="26"/>
      <c r="Z62" s="26"/>
      <c r="AA62" s="26"/>
      <c r="AB62" s="25"/>
      <c r="AC62" s="27"/>
      <c r="AD62" s="27"/>
      <c r="AE62" s="27"/>
      <c r="AF62" s="27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</row>
    <row r="63" spans="2:43" ht="17">
      <c r="B63" s="40"/>
      <c r="C63" s="40"/>
      <c r="D63" s="40"/>
      <c r="E63" s="41"/>
      <c r="F63" s="41"/>
      <c r="G63" s="25"/>
      <c r="H63" s="40"/>
      <c r="I63" s="25"/>
      <c r="J63" s="40"/>
      <c r="K63" s="40"/>
      <c r="L63" s="40"/>
      <c r="M63" s="42"/>
      <c r="N63" s="26"/>
      <c r="O63" s="26"/>
      <c r="P63" s="26"/>
      <c r="Q63" s="26"/>
      <c r="R63" s="26"/>
      <c r="S63" s="26"/>
      <c r="T63" s="26"/>
      <c r="U63" s="26"/>
      <c r="V63" s="43"/>
      <c r="W63" s="25"/>
      <c r="X63" s="25"/>
      <c r="Y63" s="26"/>
      <c r="Z63" s="26"/>
      <c r="AA63" s="26"/>
      <c r="AB63" s="25"/>
      <c r="AC63" s="27"/>
      <c r="AD63" s="27"/>
      <c r="AE63" s="27"/>
      <c r="AF63" s="27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</row>
  </sheetData>
  <sheetProtection algorithmName="SHA-512" hashValue="4KOHrejBl0orsT+qy40yocdUnB6cTJU8Nk5a3lXc2oWVJiR8n7jMv1n7qUYTcdhNEuKdQO1UCTlv3Rxl4zh6sg==" saltValue="APB20bCVDzZI1yT0oXSu9Q==" spinCount="100000" sheet="1" objects="1" scenarios="1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CALCULADORA DE CLIENTES OUT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creator>Usuário do Microsoft Office</dc:creator>
  <cp:keywords>Keywords</cp:keywords>
  <cp:lastModifiedBy>Microsoft Office User</cp:lastModifiedBy>
  <cp:lastPrinted>2022-07-12T19:09:00Z</cp:lastPrinted>
  <dcterms:created xsi:type="dcterms:W3CDTF">2016-03-01T19:46:26Z</dcterms:created>
  <dcterms:modified xsi:type="dcterms:W3CDTF">2023-10-11T13:46:48Z</dcterms:modified>
</cp:coreProperties>
</file>